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firstSheet="3" activeTab="6"/>
  </bookViews>
  <sheets>
    <sheet name="1 кв. 2023 г." sheetId="1" r:id="rId1"/>
    <sheet name="2 кв. 2023г." sheetId="2" r:id="rId2"/>
    <sheet name="3 кв.2023 " sheetId="3" r:id="rId3"/>
    <sheet name="предварительный на 06.12" sheetId="4" r:id="rId4"/>
    <sheet name="предварительный короткий" sheetId="5" r:id="rId5"/>
    <sheet name="отчет за 2023 длинный " sheetId="6" r:id="rId6"/>
    <sheet name="отчет за 2023 короткий" sheetId="7" r:id="rId7"/>
  </sheets>
  <externalReferences>
    <externalReference r:id="rId10"/>
  </externalReferences>
  <definedNames/>
  <calcPr fullCalcOnLoad="1"/>
</workbook>
</file>

<file path=xl/comments5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11"/>
            <rFont val="Tahoma"/>
            <family val="2"/>
          </rPr>
          <t>Сумму "Сводной оценки выполнения .." по этому показателю в длинном отчете/на кол-во обстоятельств</t>
        </r>
        <r>
          <rPr>
            <sz val="9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12"/>
            <rFont val="Tahoma"/>
            <family val="2"/>
          </rPr>
          <t>делим на количество обстоятельств, которые у вас есть</t>
        </r>
        <r>
          <rPr>
            <sz val="9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11"/>
            <rFont val="Tahoma"/>
            <family val="2"/>
          </rPr>
          <t>Сумму "Сводной оценки выполнения .." по этому показателю в длинном отчете/на кол-во обстоятельств</t>
        </r>
        <r>
          <rPr>
            <sz val="9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11"/>
            <rFont val="Tahoma"/>
            <family val="2"/>
          </rPr>
          <t>Сумму "Сводной оценки выполнения .." по этому показателю в длинном отчете/на кол-во обстоятельств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K5" authorId="0">
      <text>
        <r>
          <rPr>
            <b/>
            <sz val="11"/>
            <rFont val="Tahoma"/>
            <family val="2"/>
          </rPr>
          <t>Сумму "Сводной оценки выполнения .." по этому показателю в длинном отчете/на кол-во обстоятельств</t>
        </r>
        <r>
          <rPr>
            <sz val="9"/>
            <rFont val="Tahoma"/>
            <family val="0"/>
          </rPr>
          <t xml:space="preserve">
</t>
        </r>
      </text>
    </comment>
    <comment ref="K11" authorId="0">
      <text>
        <r>
          <rPr>
            <b/>
            <sz val="12"/>
            <rFont val="Tahoma"/>
            <family val="2"/>
          </rPr>
          <t>делим на количество обстоятельств, которые у вас есть</t>
        </r>
        <r>
          <rPr>
            <sz val="9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11"/>
            <rFont val="Tahoma"/>
            <family val="2"/>
          </rPr>
          <t>Сумму "Сводной оценки выполнения .." по этому показателю в длинном отчете/на кол-во обстоятельств</t>
        </r>
        <r>
          <rPr>
            <sz val="9"/>
            <rFont val="Tahoma"/>
            <family val="0"/>
          </rPr>
          <t xml:space="preserve">
</t>
        </r>
      </text>
    </comment>
    <comment ref="K31" authorId="0">
      <text>
        <r>
          <rPr>
            <b/>
            <sz val="11"/>
            <rFont val="Tahoma"/>
            <family val="2"/>
          </rPr>
          <t>Сумму "Сводной оценки выполнения .." по этому показателю в длинном отчете/на кол-во обстоятельств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<sst xmlns="http://schemas.openxmlformats.org/spreadsheetml/2006/main" count="3204" uniqueCount="142">
  <si>
    <t>Отчет об исполнении государственного задания на оказание государственной услуги</t>
  </si>
  <si>
    <t xml:space="preserve">по состоянию на </t>
  </si>
  <si>
    <t>года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</si>
  <si>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 xml:space="preserve">в стационарной форме </t>
    </r>
    <r>
      <rPr>
        <b/>
        <sz val="12"/>
        <rFont val="Times New Roman"/>
        <family val="1"/>
      </rPr>
      <t>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</si>
  <si>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>Критерии оценки выполнения государственного задания</t>
  </si>
  <si>
    <t xml:space="preserve">Наименование показателя </t>
  </si>
  <si>
    <t>Единица измерения</t>
  </si>
  <si>
    <t>Формула расчета</t>
  </si>
  <si>
    <t>Кпл
i</t>
  </si>
  <si>
    <t>Кф
i</t>
  </si>
  <si>
    <t>Характеристика причин отклонения от запланированных значений</t>
  </si>
  <si>
    <t>Источник (и) информации о фактическом значении показателя</t>
  </si>
  <si>
    <t>Кi</t>
  </si>
  <si>
    <t>К</t>
  </si>
  <si>
    <t>Общая итоговая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</si>
  <si>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</si>
  <si>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Показатель качества государственной услуги</t>
  </si>
  <si>
    <t>%</t>
  </si>
  <si>
    <t>единицы</t>
  </si>
  <si>
    <t>0 нарушений - 100%, менее 5 нарушений - 90%, более 5 нарушений - 89%</t>
  </si>
  <si>
    <t>согласно приложению</t>
  </si>
  <si>
    <t>Объем государственной услуги</t>
  </si>
  <si>
    <t xml:space="preserve">1. Численность граждан, получивших социальные услуги </t>
  </si>
  <si>
    <t>чел.</t>
  </si>
  <si>
    <t>АЭ24</t>
  </si>
  <si>
    <t>АЭ25</t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</si>
  <si>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 xml:space="preserve">в полустационарной форме </t>
    </r>
    <r>
      <rPr>
        <b/>
        <sz val="12"/>
        <rFont val="Times New Roman"/>
        <family val="1"/>
      </rPr>
      <t>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</si>
  <si>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r>
      <t xml:space="preserve">Предоставление социального обслуживания </t>
    </r>
    <r>
      <rPr>
        <b/>
        <sz val="12"/>
        <color indexed="10"/>
        <rFont val="Times New Roman"/>
        <family val="1"/>
      </rPr>
      <t>в 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</si>
  <si>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r>
      <t>Предоставление социального обслуживания</t>
    </r>
    <r>
      <rPr>
        <b/>
        <sz val="12"/>
        <color indexed="10"/>
        <rFont val="Times New Roman"/>
        <family val="1"/>
      </rPr>
      <t xml:space="preserve"> в полустационарной форме</t>
    </r>
    <r>
      <rPr>
        <b/>
        <sz val="12"/>
        <rFont val="Times New Roman"/>
        <family val="1"/>
      </rPr>
      <t xml:space="preserve">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  </r>
  </si>
  <si>
    <t xml:space="preserve">Руководитель
учреждения 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</si>
  <si>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</si>
  <si>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</si>
  <si>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</si>
  <si>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лицам, страдающим психическими расстройствами, наличие насилия в семье</t>
  </si>
  <si>
    <t>Гражданин при отсутствии работы и средств к существованию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</si>
  <si>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жизнедеятельности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</si>
  <si>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
в семье</t>
  </si>
  <si>
    <t>1. Доля получателей социальных услуг, получающих социальные услуги от общего числа получателей социальных услуг, находящихся на социальном обслуживании</t>
  </si>
  <si>
    <t>2. Количество нарушений санитарного законодательства в отчетном году, выявленных при проведении проверок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</si>
  <si>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</t>
  </si>
  <si>
    <r>
      <t>Предоставление социального обслуживания в форме социального обслуживания</t>
    </r>
    <r>
      <rPr>
        <b/>
        <sz val="12"/>
        <color indexed="10"/>
        <rFont val="Times New Roman"/>
        <family val="1"/>
      </rPr>
      <t xml:space="preserve"> на дому </t>
    </r>
    <r>
      <rPr>
        <b/>
        <sz val="12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  </r>
  </si>
  <si>
    <r>
      <t>Предоставление социального обслуживания в форме социального обслуживания</t>
    </r>
    <r>
      <rPr>
        <b/>
        <sz val="12"/>
        <color indexed="10"/>
        <rFont val="Times New Roman"/>
        <family val="1"/>
      </rPr>
      <t xml:space="preserve"> на дому </t>
    </r>
    <r>
      <rPr>
        <b/>
        <sz val="12"/>
        <rFont val="Times New Roman"/>
        <family val="1"/>
      </rPr>
      <t>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т.ч. детей-инвалидов, срочных социальных услуг</t>
    </r>
  </si>
  <si>
    <t>АЭ26</t>
  </si>
  <si>
    <t>В/А*100, где: 
А – общее количество получателей социальных услуг, находящихся на социальном обслуживании в организации, человек.
В – численность получателей социальных услуг, которым предоставлены социальные услуги по договору и (или) срочные услуги за отчетный период, человек.</t>
  </si>
  <si>
    <t>В/А*100, где: 
А – общее количество штатных единиц основного профиля на отчетную дату, единиц.
В – количество замещенных (занятых) штатных единиц специалистов основного профиля на отчетную дату, единиц.</t>
  </si>
  <si>
    <t>В/А*100, где
А – общее количество мероприятий плана работы краевого учреждения, направленных на совершенствование деятельности при предоставлении социального обслуживания с целью повышения качества социальных услуг и эффективности их оказания, кол-во мероприятий;
В - количество выполненных мероприятий плана.</t>
  </si>
  <si>
    <t>Краевое государственное бюджетное учреждение социального обслуживания   "Центр социальной помощи семье и детям "  Ужурский"</t>
  </si>
  <si>
    <t xml:space="preserve">Обращение ПСУ по данной нуждаемости </t>
  </si>
  <si>
    <t>Журнал регистрации договоров. Приказы на социальное обслуживание. База АСП</t>
  </si>
  <si>
    <t>отклонений нет</t>
  </si>
  <si>
    <t xml:space="preserve">отсутствие замечаний в журнале проверок учреждения </t>
  </si>
  <si>
    <t>приложение таблица к ГЗ</t>
  </si>
  <si>
    <t>отчет по исполнению плана мероприятий по улучшению качества работы и предоставления социальных услуг</t>
  </si>
  <si>
    <t>3. Укомплектование организации специалистами, оказывающими социальные услуги</t>
  </si>
  <si>
    <t>4. Доступность получения социальных услуг в организации</t>
  </si>
  <si>
    <t xml:space="preserve">5. Повышение качества социальных услуг и эффективности их оказания </t>
  </si>
  <si>
    <t xml:space="preserve">отсутствие случаев обращений по данной нуждаемости </t>
  </si>
  <si>
    <t xml:space="preserve">3. Повышение качества социальных услуг и эффективности их оказания </t>
  </si>
  <si>
    <t>2. Укомплектование организации специалистами, оказывающими социальные услуги</t>
  </si>
  <si>
    <t>Светлана Сергеевна Зарецкая</t>
  </si>
  <si>
    <t>06 декабря</t>
  </si>
  <si>
    <t>доступность обеспечена по 7 критериям из 10</t>
  </si>
  <si>
    <t>5.Удовлетворенность получателей социальных услуг в оказанных социальных услугах</t>
  </si>
  <si>
    <t>В/А*100, где: 
А – общая численность  получателей социальных услуг в учреждении ответивщих на вопрос о качестве в рамках "Декады качества",  человек.
В – исленность  получателей социальных услуг в учреждении ответивщих на вопрос о качестве в рамках "Декады качества" "положительно",  человек.</t>
  </si>
  <si>
    <t xml:space="preserve">6. Повышение качества социальных услуг и эффективности их оказания </t>
  </si>
  <si>
    <t>4.Удовлетворенность получателей социальных услуг в оказанных социальных услугах</t>
  </si>
  <si>
    <t>Оксана Юрьевна Филичкина 83915621900</t>
  </si>
  <si>
    <t>Исполнитель: Зам. директора</t>
  </si>
  <si>
    <t>справка об укомплектованности учреждения основного профиля на 06.12.2023 г.</t>
  </si>
  <si>
    <t>Анкеты ПСУ. Отчет "Декада качества 2023"</t>
  </si>
  <si>
    <t>справка об укомплектованности учреждения основного профиля на 06.12.2023г.</t>
  </si>
  <si>
    <t>Давыдова Светлана Николаевна  83915621900</t>
  </si>
  <si>
    <t>Исполнитель: Зав. стац. отделением</t>
  </si>
  <si>
    <t xml:space="preserve">30 сентября </t>
  </si>
  <si>
    <t>Представление Прокуратуры Ужурского района от 09.02.23 г.</t>
  </si>
  <si>
    <t>отклонения 0,5</t>
  </si>
  <si>
    <t>справка об укомплектованности учреждения основного профиля на 30.06.2023 г.</t>
  </si>
  <si>
    <t>доступность обеспечена по 9 критериям из 10</t>
  </si>
  <si>
    <t>всего мероприятий 27 из них выполненно 22</t>
  </si>
  <si>
    <t>Представление Прокуратуры ужурского района от 09.02.23 г.</t>
  </si>
  <si>
    <t>справка об укомплектованности учреждения основного профиля на 30.06.2023 г</t>
  </si>
  <si>
    <t>справка об укомплектованности учреждения основного профиля на 31.03.2023 г.</t>
  </si>
  <si>
    <t xml:space="preserve">И.о. руководителя
учреждения </t>
  </si>
  <si>
    <t>Достакова Кристина Хайруддиновна</t>
  </si>
  <si>
    <t>Исполнитель:заведующий стационарным отделением</t>
  </si>
  <si>
    <t>Давыдова Светлана Николаевна 83915621900</t>
  </si>
  <si>
    <t xml:space="preserve">30 июня </t>
  </si>
  <si>
    <t>всего мероприятий 27 из них выполненно 19</t>
  </si>
  <si>
    <t>3 нарушения</t>
  </si>
  <si>
    <t>всего мероприятий 27 из них выполненно 16</t>
  </si>
  <si>
    <t xml:space="preserve">31 марта </t>
  </si>
  <si>
    <r>
      <rPr>
        <b/>
        <sz val="16"/>
        <color indexed="8"/>
        <rFont val="Times New Roman"/>
        <family val="1"/>
      </rPr>
      <t xml:space="preserve">Отчет
об  исполнении государственного задания 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краевое государственное бюджетное учреждение социального обслуживания  "Центр социальной помощи семье и детям""</t>
    </r>
    <r>
      <rPr>
        <sz val="16"/>
        <color indexed="8"/>
        <rFont val="Times New Roman"/>
        <family val="1"/>
      </rPr>
      <t xml:space="preserve"> </t>
    </r>
    <r>
      <rPr>
        <u val="single"/>
        <sz val="16"/>
        <color indexed="8"/>
        <rFont val="Times New Roman"/>
        <family val="1"/>
      </rPr>
      <t xml:space="preserve"> 2023 </t>
    </r>
    <r>
      <rPr>
        <b/>
        <u val="single"/>
        <sz val="16"/>
        <color indexed="8"/>
        <rFont val="Times New Roman"/>
        <family val="1"/>
      </rPr>
      <t>года</t>
    </r>
    <r>
      <rPr>
        <sz val="16"/>
        <color indexed="8"/>
        <rFont val="Times New Roman"/>
        <family val="1"/>
      </rPr>
      <t xml:space="preserve">
</t>
    </r>
  </si>
  <si>
    <t>Наименование учреждения, оказывающего услугу (выполняющего работу)</t>
  </si>
  <si>
    <t>ИНН учреждения, оказывающего услугу (выполняющего работу)</t>
  </si>
  <si>
    <t>Код государственной услуги (работы)</t>
  </si>
  <si>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</si>
  <si>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</si>
  <si>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</si>
  <si>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</si>
  <si>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Значение, утвержденное в государственном задании </t>
    </r>
    <r>
      <rPr>
        <b/>
        <sz val="12"/>
        <color indexed="8"/>
        <rFont val="Times New Roman"/>
        <family val="1"/>
      </rPr>
      <t>н</t>
    </r>
    <r>
      <rPr>
        <b/>
        <u val="single"/>
        <sz val="12"/>
        <color indexed="8"/>
        <rFont val="Times New Roman"/>
        <family val="1"/>
      </rPr>
      <t>а отчетный финансовый год</t>
    </r>
  </si>
  <si>
    <r>
      <t>Фактическое значение</t>
    </r>
    <r>
      <rPr>
        <b/>
        <u val="single"/>
        <sz val="12"/>
        <color indexed="8"/>
        <rFont val="Times New Roman"/>
        <family val="1"/>
      </rPr>
      <t xml:space="preserve"> за отчетный период финансового года</t>
    </r>
  </si>
  <si>
    <t>Оценка выполнения краевым государственным учреждением государственного задания по каждому показателю</t>
  </si>
  <si>
    <t>Сводная оценка выполнения краевыми государственными учреждениями государственного задания по показателям (качества, объема)</t>
  </si>
  <si>
    <t>Причины отклонения значений от запланированных</t>
  </si>
  <si>
    <t>Источник информации о фактическом значении показателя</t>
  </si>
  <si>
    <t>Оценка итоговая</t>
  </si>
  <si>
    <t>Краевое государственное бюджетное учреждение социального обслуживания  "Центр социальной помощи семье и детям""</t>
  </si>
  <si>
    <r>
      <t xml:space="preserve">Предоставление социального обслуживания </t>
    </r>
    <r>
      <rPr>
        <b/>
        <u val="single"/>
        <sz val="12"/>
        <rFont val="Times New Roman"/>
        <family val="1"/>
      </rPr>
      <t>в стационарной форме</t>
    </r>
    <r>
      <rPr>
        <sz val="12"/>
        <rFont val="Times New Roman"/>
        <family val="1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</si>
  <si>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t>очная</t>
  </si>
  <si>
    <t>Показатель качества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</si>
  <si>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</si>
  <si>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</si>
  <si>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Количество нарушений санитарного законодательства в отчетном году, выявленных при проведении проверок</t>
  </si>
  <si>
    <t>ед.</t>
  </si>
  <si>
    <t>Удовлетворенность получателей социальных услуг в оказанных социальных услугах</t>
  </si>
  <si>
    <t xml:space="preserve">90 и более </t>
  </si>
  <si>
    <t>Анкеты ПСУ                                                                                                                                                                                                                                                                                                                                          Отчет "Декады качества-2023г"</t>
  </si>
  <si>
    <t>Укомплектование организации специалистами, оказывающими социальные услуги</t>
  </si>
  <si>
    <t>Справка об укомплектованности учреждения основного профиля на 06.12.2023г.</t>
  </si>
  <si>
    <t>Повышение качества социальных услуг и эффективности их оказания</t>
  </si>
  <si>
    <t>95 и более</t>
  </si>
  <si>
    <t>Доступность получения социальных услуг в организации</t>
  </si>
  <si>
    <t xml:space="preserve">Приложение таблица к ГЗ                                                                                                                                                                                                                                                                                                                 доступность обеспечена по 7 критериям из 10 предложенных.  </t>
  </si>
  <si>
    <t>Показатель объема</t>
  </si>
  <si>
    <t>Численность граждан, получивших социальные услуги</t>
  </si>
  <si>
    <t xml:space="preserve">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</si>
  <si>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 xml:space="preserve"> Гражданин при отсутствии работы и средств к существованию</t>
  </si>
  <si>
    <t xml:space="preserve">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</si>
  <si>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r>
      <t xml:space="preserve"> Предоставление социального обслуживания </t>
    </r>
    <r>
      <rPr>
        <b/>
        <u val="single"/>
        <sz val="12"/>
        <rFont val="Times New Roman"/>
        <family val="1"/>
      </rPr>
      <t>в полустационарной форме</t>
    </r>
    <r>
      <rPr>
        <sz val="12"/>
        <rFont val="Times New Roman"/>
        <family val="1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  </r>
  </si>
  <si>
    <t xml:space="preserve">очная </t>
  </si>
  <si>
    <t xml:space="preserve"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 </t>
  </si>
  <si>
    <t xml:space="preserve"> 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</si>
  <si>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r>
      <t>Предоставление социального обслуживания в форме</t>
    </r>
    <r>
      <rPr>
        <b/>
        <u val="single"/>
        <sz val="12"/>
        <rFont val="Times New Roman"/>
        <family val="1"/>
      </rPr>
      <t xml:space="preserve"> социального обслуживания на дому</t>
    </r>
    <r>
      <rPr>
        <sz val="12"/>
        <rFont val="Times New Roman"/>
        <family val="1"/>
      </rPr>
      <t xml:space="preserve">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</si>
  <si>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t>Процент</t>
  </si>
  <si>
    <t>По аналогии добавьте другие услуги</t>
  </si>
  <si>
    <t>всего мероприятий 27 из них выполненно 27</t>
  </si>
  <si>
    <t>31 декабря</t>
  </si>
  <si>
    <t>доступность обеспечена по 10 критериям из 10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</si>
  <si>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</si>
  <si>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полустационарной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</si>
  <si>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</si>
  <si>
    <t>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т.ч. детей-инвалидов, срочных социальных услуг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</si>
</sst>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0"/>
      <color indexed="10"/>
      <name val="Courier"/>
      <family val="1"/>
    </font>
    <font>
      <b/>
      <sz val="10"/>
      <name val="Courier"/>
      <family val="3"/>
    </font>
    <font>
      <sz val="12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b/>
      <sz val="11"/>
      <name val="Tahoma"/>
      <family val="2"/>
    </font>
    <font>
      <sz val="9"/>
      <name val="Tahoma"/>
      <family val="0"/>
    </font>
    <font>
      <b/>
      <sz val="12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0000FF"/>
      <name val="Times New Roman"/>
      <family val="1"/>
    </font>
    <font>
      <b/>
      <sz val="11"/>
      <color rgb="FF0000FF"/>
      <name val="Times New Roman"/>
      <family val="1"/>
    </font>
    <font>
      <b/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FF"/>
      <name val="Times New Roman"/>
      <family val="1"/>
    </font>
    <font>
      <b/>
      <sz val="14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3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74" fontId="6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vertical="center" wrapText="1"/>
      <protection/>
    </xf>
    <xf numFmtId="174" fontId="5" fillId="0" borderId="12" xfId="0" applyNumberFormat="1" applyFont="1" applyBorder="1" applyAlignment="1" applyProtection="1">
      <alignment horizontal="right" vertical="center" wrapText="1"/>
      <protection/>
    </xf>
    <xf numFmtId="174" fontId="69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0" fillId="0" borderId="14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74" fontId="7" fillId="0" borderId="17" xfId="0" applyNumberFormat="1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74" fontId="68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left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6" fontId="5" fillId="0" borderId="21" xfId="0" applyNumberFormat="1" applyFont="1" applyFill="1" applyBorder="1" applyAlignment="1" applyProtection="1">
      <alignment horizontal="center"/>
      <protection locked="0"/>
    </xf>
    <xf numFmtId="174" fontId="7" fillId="33" borderId="12" xfId="0" applyNumberFormat="1" applyFont="1" applyFill="1" applyBorder="1" applyAlignment="1" applyProtection="1">
      <alignment horizontal="center" vertical="center" wrapText="1"/>
      <protection/>
    </xf>
    <xf numFmtId="174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7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74" fontId="68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horizontal="center" vertical="center" wrapText="1"/>
    </xf>
    <xf numFmtId="174" fontId="11" fillId="0" borderId="22" xfId="0" applyNumberFormat="1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17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7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4" fontId="5" fillId="0" borderId="12" xfId="0" applyNumberFormat="1" applyFont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 applyProtection="1">
      <alignment horizontal="center" vertical="center" wrapText="1"/>
      <protection/>
    </xf>
    <xf numFmtId="17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2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17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74" fontId="7" fillId="0" borderId="17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74" fontId="69" fillId="0" borderId="13" xfId="0" applyNumberFormat="1" applyFont="1" applyFill="1" applyBorder="1" applyAlignment="1" applyProtection="1">
      <alignment horizontal="center" vertical="center" wrapText="1"/>
      <protection/>
    </xf>
    <xf numFmtId="174" fontId="5" fillId="0" borderId="12" xfId="0" applyNumberFormat="1" applyFont="1" applyFill="1" applyBorder="1" applyAlignment="1" applyProtection="1">
      <alignment horizontal="center" vertical="center" wrapText="1"/>
      <protection/>
    </xf>
    <xf numFmtId="17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 locked="0"/>
    </xf>
    <xf numFmtId="174" fontId="5" fillId="34" borderId="17" xfId="0" applyNumberFormat="1" applyFont="1" applyFill="1" applyBorder="1" applyAlignment="1" applyProtection="1">
      <alignment horizontal="center" vertical="center" wrapText="1"/>
      <protection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 horizontal="center" vertical="top" wrapText="1"/>
    </xf>
    <xf numFmtId="0" fontId="73" fillId="0" borderId="0" xfId="0" applyFont="1" applyAlignment="1">
      <alignment vertical="top" wrapText="1"/>
    </xf>
    <xf numFmtId="0" fontId="74" fillId="0" borderId="0" xfId="0" applyFont="1" applyAlignment="1">
      <alignment vertical="top" wrapText="1"/>
    </xf>
    <xf numFmtId="0" fontId="72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174" fontId="74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174" fontId="7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174" fontId="15" fillId="0" borderId="12" xfId="0" applyNumberFormat="1" applyFont="1" applyBorder="1" applyAlignment="1">
      <alignment horizontal="center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4" fontId="1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74" fontId="72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72" fillId="0" borderId="11" xfId="0" applyFont="1" applyBorder="1" applyAlignment="1">
      <alignment vertical="top" wrapText="1"/>
    </xf>
    <xf numFmtId="0" fontId="7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72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 wrapText="1"/>
    </xf>
    <xf numFmtId="0" fontId="71" fillId="0" borderId="21" xfId="0" applyFont="1" applyFill="1" applyBorder="1" applyAlignment="1" applyProtection="1">
      <alignment horizontal="center" vertical="center" wrapText="1"/>
      <protection/>
    </xf>
    <xf numFmtId="174" fontId="72" fillId="0" borderId="11" xfId="0" applyNumberFormat="1" applyFont="1" applyBorder="1" applyAlignment="1">
      <alignment horizontal="center" vertical="center" wrapText="1"/>
    </xf>
    <xf numFmtId="174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6" fillId="35" borderId="25" xfId="0" applyFont="1" applyFill="1" applyBorder="1" applyAlignment="1" applyProtection="1">
      <alignment horizontal="center" vertical="center" wrapText="1"/>
      <protection/>
    </xf>
    <xf numFmtId="0" fontId="76" fillId="35" borderId="26" xfId="0" applyFont="1" applyFill="1" applyBorder="1" applyAlignment="1" applyProtection="1">
      <alignment horizontal="center" vertical="center" wrapText="1"/>
      <protection/>
    </xf>
    <xf numFmtId="0" fontId="76" fillId="35" borderId="27" xfId="0" applyFont="1" applyFill="1" applyBorder="1" applyAlignment="1" applyProtection="1">
      <alignment horizontal="center" vertical="center" wrapText="1"/>
      <protection/>
    </xf>
    <xf numFmtId="174" fontId="11" fillId="0" borderId="28" xfId="0" applyNumberFormat="1" applyFont="1" applyBorder="1" applyAlignment="1" applyProtection="1">
      <alignment horizontal="center" vertical="center" wrapText="1"/>
      <protection/>
    </xf>
    <xf numFmtId="174" fontId="11" fillId="0" borderId="22" xfId="0" applyNumberFormat="1" applyFont="1" applyBorder="1" applyAlignment="1" applyProtection="1">
      <alignment horizontal="center" vertical="center" wrapText="1"/>
      <protection/>
    </xf>
    <xf numFmtId="174" fontId="11" fillId="0" borderId="29" xfId="0" applyNumberFormat="1" applyFont="1" applyBorder="1" applyAlignment="1" applyProtection="1">
      <alignment horizontal="center" vertical="center" wrapText="1"/>
      <protection/>
    </xf>
    <xf numFmtId="0" fontId="76" fillId="35" borderId="30" xfId="0" applyFont="1" applyFill="1" applyBorder="1" applyAlignment="1" applyProtection="1">
      <alignment horizontal="center" vertical="center" wrapText="1"/>
      <protection/>
    </xf>
    <xf numFmtId="0" fontId="76" fillId="35" borderId="31" xfId="0" applyFont="1" applyFill="1" applyBorder="1" applyAlignment="1" applyProtection="1">
      <alignment horizontal="center" vertical="center" wrapText="1"/>
      <protection/>
    </xf>
    <xf numFmtId="0" fontId="76" fillId="35" borderId="32" xfId="0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center" vertical="center" wrapText="1"/>
      <protection/>
    </xf>
    <xf numFmtId="0" fontId="71" fillId="0" borderId="2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top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1" fillId="0" borderId="39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5" xfId="0" applyFont="1" applyFill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 applyProtection="1">
      <alignment horizontal="left" vertical="center" wrapText="1"/>
      <protection/>
    </xf>
    <xf numFmtId="0" fontId="7" fillId="0" borderId="37" xfId="0" applyFont="1" applyFill="1" applyBorder="1" applyAlignment="1" applyProtection="1">
      <alignment horizontal="left" vertical="center" wrapText="1"/>
      <protection/>
    </xf>
    <xf numFmtId="0" fontId="7" fillId="0" borderId="38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77" fillId="0" borderId="0" xfId="0" applyFont="1" applyAlignment="1">
      <alignment horizontal="left" vertical="top" wrapText="1"/>
    </xf>
    <xf numFmtId="174" fontId="72" fillId="0" borderId="11" xfId="0" applyNumberFormat="1" applyFont="1" applyBorder="1" applyAlignment="1">
      <alignment horizontal="center" vertical="center" wrapText="1"/>
    </xf>
    <xf numFmtId="174" fontId="72" fillId="0" borderId="24" xfId="0" applyNumberFormat="1" applyFont="1" applyBorder="1" applyAlignment="1">
      <alignment horizontal="center" vertical="center" wrapText="1"/>
    </xf>
    <xf numFmtId="174" fontId="72" fillId="0" borderId="12" xfId="0" applyNumberFormat="1" applyFont="1" applyBorder="1" applyAlignment="1">
      <alignment horizontal="center" vertical="center" wrapText="1"/>
    </xf>
    <xf numFmtId="174" fontId="72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top" wrapText="1"/>
    </xf>
    <xf numFmtId="0" fontId="74" fillId="0" borderId="24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 wrapText="1"/>
    </xf>
    <xf numFmtId="0" fontId="72" fillId="0" borderId="24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center" vertical="top" wrapText="1"/>
    </xf>
    <xf numFmtId="174" fontId="15" fillId="0" borderId="10" xfId="0" applyNumberFormat="1" applyFont="1" applyBorder="1" applyAlignment="1">
      <alignment horizontal="center" vertical="center" wrapText="1"/>
    </xf>
    <xf numFmtId="174" fontId="15" fillId="0" borderId="11" xfId="0" applyNumberFormat="1" applyFont="1" applyBorder="1" applyAlignment="1">
      <alignment horizontal="center" vertical="center" wrapText="1"/>
    </xf>
    <xf numFmtId="174" fontId="15" fillId="0" borderId="24" xfId="0" applyNumberFormat="1" applyFont="1" applyBorder="1" applyAlignment="1">
      <alignment horizontal="center" vertical="center" wrapText="1"/>
    </xf>
    <xf numFmtId="174" fontId="15" fillId="0" borderId="12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36" borderId="25" xfId="0" applyFont="1" applyFill="1" applyBorder="1" applyAlignment="1" applyProtection="1">
      <alignment horizontal="center" vertical="center" wrapText="1"/>
      <protection/>
    </xf>
    <xf numFmtId="0" fontId="7" fillId="36" borderId="26" xfId="0" applyFont="1" applyFill="1" applyBorder="1" applyAlignment="1" applyProtection="1">
      <alignment horizontal="center" vertical="center" wrapText="1"/>
      <protection/>
    </xf>
    <xf numFmtId="0" fontId="7" fillId="36" borderId="27" xfId="0" applyFont="1" applyFill="1" applyBorder="1" applyAlignment="1" applyProtection="1">
      <alignment horizontal="center" vertical="center" wrapText="1"/>
      <protection/>
    </xf>
    <xf numFmtId="174" fontId="7" fillId="36" borderId="12" xfId="0" applyNumberFormat="1" applyFont="1" applyFill="1" applyBorder="1" applyAlignment="1" applyProtection="1">
      <alignment horizontal="center" vertical="center" wrapText="1"/>
      <protection/>
    </xf>
    <xf numFmtId="174" fontId="50" fillId="0" borderId="13" xfId="0" applyNumberFormat="1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7" fillId="36" borderId="30" xfId="0" applyFont="1" applyFill="1" applyBorder="1" applyAlignment="1" applyProtection="1">
      <alignment horizontal="center" vertical="center" wrapText="1"/>
      <protection/>
    </xf>
    <xf numFmtId="0" fontId="7" fillId="36" borderId="31" xfId="0" applyFont="1" applyFill="1" applyBorder="1" applyAlignment="1" applyProtection="1">
      <alignment horizontal="center" vertical="center" wrapText="1"/>
      <protection/>
    </xf>
    <xf numFmtId="0" fontId="7" fillId="36" borderId="32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174" fontId="50" fillId="36" borderId="13" xfId="0" applyNumberFormat="1" applyFont="1" applyFill="1" applyBorder="1" applyAlignment="1" applyProtection="1">
      <alignment horizontal="center" vertical="center" wrapText="1"/>
      <protection/>
    </xf>
    <xf numFmtId="0" fontId="11" fillId="36" borderId="14" xfId="0" applyFont="1" applyFill="1" applyBorder="1" applyAlignment="1" applyProtection="1">
      <alignment horizontal="center" vertical="center" wrapText="1"/>
      <protection/>
    </xf>
    <xf numFmtId="174" fontId="11" fillId="36" borderId="28" xfId="0" applyNumberFormat="1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12" fillId="36" borderId="12" xfId="0" applyFont="1" applyFill="1" applyBorder="1" applyAlignment="1" applyProtection="1">
      <alignment vertical="center" wrapText="1"/>
      <protection/>
    </xf>
    <xf numFmtId="174" fontId="5" fillId="36" borderId="11" xfId="0" applyNumberFormat="1" applyFont="1" applyFill="1" applyBorder="1" applyAlignment="1" applyProtection="1">
      <alignment horizontal="center" vertical="center" wrapText="1"/>
      <protection/>
    </xf>
    <xf numFmtId="174" fontId="5" fillId="36" borderId="24" xfId="0" applyNumberFormat="1" applyFont="1" applyFill="1" applyBorder="1" applyAlignment="1" applyProtection="1">
      <alignment horizontal="center" vertical="center" wrapText="1"/>
      <protection locked="0"/>
    </xf>
    <xf numFmtId="174" fontId="5" fillId="36" borderId="12" xfId="0" applyNumberFormat="1" applyFont="1" applyFill="1" applyBorder="1" applyAlignment="1" applyProtection="1">
      <alignment horizontal="center" vertical="center" wrapText="1"/>
      <protection/>
    </xf>
    <xf numFmtId="174" fontId="11" fillId="36" borderId="22" xfId="0" applyNumberFormat="1" applyFont="1" applyFill="1" applyBorder="1" applyAlignment="1" applyProtection="1">
      <alignment horizontal="center" vertical="center" wrapText="1"/>
      <protection/>
    </xf>
    <xf numFmtId="0" fontId="5" fillId="36" borderId="10" xfId="0" applyFont="1" applyFill="1" applyBorder="1" applyAlignment="1" applyProtection="1">
      <alignment vertical="center" wrapText="1"/>
      <protection/>
    </xf>
    <xf numFmtId="0" fontId="5" fillId="36" borderId="10" xfId="0" applyFont="1" applyFill="1" applyBorder="1" applyAlignment="1" applyProtection="1">
      <alignment horizontal="center" vertical="center" wrapText="1"/>
      <protection/>
    </xf>
    <xf numFmtId="0" fontId="12" fillId="36" borderId="10" xfId="0" applyFont="1" applyFill="1" applyBorder="1" applyAlignment="1" applyProtection="1">
      <alignment vertical="center" wrapText="1"/>
      <protection/>
    </xf>
    <xf numFmtId="1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174" fontId="5" fillId="36" borderId="10" xfId="0" applyNumberFormat="1" applyFont="1" applyFill="1" applyBorder="1" applyAlignment="1" applyProtection="1">
      <alignment horizontal="center" vertical="center" wrapText="1"/>
      <protection/>
    </xf>
    <xf numFmtId="174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0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174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36" borderId="10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Font="1" applyFill="1" applyBorder="1" applyAlignment="1" applyProtection="1">
      <alignment horizontal="center" vertical="center" wrapText="1"/>
      <protection/>
    </xf>
    <xf numFmtId="174" fontId="11" fillId="36" borderId="29" xfId="0" applyNumberFormat="1" applyFont="1" applyFill="1" applyBorder="1" applyAlignment="1" applyProtection="1">
      <alignment horizontal="center" vertical="center" wrapText="1"/>
      <protection/>
    </xf>
    <xf numFmtId="1" fontId="5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6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/>
    </xf>
    <xf numFmtId="0" fontId="5" fillId="36" borderId="17" xfId="0" applyFont="1" applyFill="1" applyBorder="1" applyAlignment="1" applyProtection="1">
      <alignment horizontal="center" vertical="center" wrapText="1"/>
      <protection locked="0"/>
    </xf>
    <xf numFmtId="174" fontId="5" fillId="36" borderId="17" xfId="0" applyNumberFormat="1" applyFont="1" applyFill="1" applyBorder="1" applyAlignment="1" applyProtection="1">
      <alignment horizontal="center" vertical="center" wrapText="1"/>
      <protection/>
    </xf>
    <xf numFmtId="174" fontId="7" fillId="36" borderId="17" xfId="0" applyNumberFormat="1" applyFont="1" applyFill="1" applyBorder="1" applyAlignment="1" applyProtection="1">
      <alignment horizontal="center" vertical="center" wrapText="1"/>
      <protection/>
    </xf>
    <xf numFmtId="0" fontId="13" fillId="36" borderId="18" xfId="0" applyFont="1" applyFill="1" applyBorder="1" applyAlignment="1" applyProtection="1">
      <alignment horizontal="center" vertical="center" wrapText="1"/>
      <protection/>
    </xf>
    <xf numFmtId="0" fontId="7" fillId="36" borderId="0" xfId="0" applyFont="1" applyFill="1" applyBorder="1" applyAlignment="1" applyProtection="1">
      <alignment horizontal="center" vertical="center" wrapText="1"/>
      <protection/>
    </xf>
    <xf numFmtId="0" fontId="7" fillId="36" borderId="21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center" vertical="center" wrapText="1"/>
      <protection/>
    </xf>
    <xf numFmtId="0" fontId="10" fillId="36" borderId="11" xfId="0" applyFont="1" applyFill="1" applyBorder="1" applyAlignment="1" applyProtection="1">
      <alignment horizontal="center" vertical="top" wrapText="1"/>
      <protection/>
    </xf>
    <xf numFmtId="0" fontId="10" fillId="36" borderId="11" xfId="0" applyFont="1" applyFill="1" applyBorder="1" applyAlignment="1" applyProtection="1">
      <alignment horizontal="center" vertical="center" wrapText="1"/>
      <protection/>
    </xf>
    <xf numFmtId="0" fontId="5" fillId="36" borderId="11" xfId="0" applyNumberFormat="1" applyFont="1" applyFill="1" applyBorder="1" applyAlignment="1" applyProtection="1">
      <alignment horizontal="center" vertical="center" wrapText="1"/>
      <protection/>
    </xf>
    <xf numFmtId="0" fontId="11" fillId="36" borderId="39" xfId="0" applyFont="1" applyFill="1" applyBorder="1" applyAlignment="1" applyProtection="1">
      <alignment horizontal="center" vertical="center" wrapText="1"/>
      <protection/>
    </xf>
    <xf numFmtId="0" fontId="7" fillId="36" borderId="33" xfId="0" applyFont="1" applyFill="1" applyBorder="1" applyAlignment="1" applyProtection="1">
      <alignment horizontal="left" vertical="center" wrapText="1"/>
      <protection/>
    </xf>
    <xf numFmtId="0" fontId="7" fillId="36" borderId="34" xfId="0" applyFont="1" applyFill="1" applyBorder="1" applyAlignment="1" applyProtection="1">
      <alignment horizontal="left" vertical="center" wrapText="1"/>
      <protection/>
    </xf>
    <xf numFmtId="0" fontId="7" fillId="36" borderId="35" xfId="0" applyFont="1" applyFill="1" applyBorder="1" applyAlignment="1" applyProtection="1">
      <alignment horizontal="left" vertical="center" wrapText="1"/>
      <protection/>
    </xf>
    <xf numFmtId="0" fontId="7" fillId="36" borderId="36" xfId="0" applyFont="1" applyFill="1" applyBorder="1" applyAlignment="1" applyProtection="1">
      <alignment horizontal="left" vertical="center" wrapText="1"/>
      <protection/>
    </xf>
    <xf numFmtId="0" fontId="7" fillId="36" borderId="37" xfId="0" applyFont="1" applyFill="1" applyBorder="1" applyAlignment="1" applyProtection="1">
      <alignment horizontal="left" vertical="center" wrapText="1"/>
      <protection/>
    </xf>
    <xf numFmtId="0" fontId="7" fillId="36" borderId="38" xfId="0" applyFont="1" applyFill="1" applyBorder="1" applyAlignment="1" applyProtection="1">
      <alignment horizontal="left" vertical="center" wrapText="1"/>
      <protection/>
    </xf>
    <xf numFmtId="0" fontId="5" fillId="36" borderId="10" xfId="0" applyFont="1" applyFill="1" applyBorder="1" applyAlignment="1">
      <alignment horizontal="center" vertical="center" wrapText="1"/>
    </xf>
    <xf numFmtId="0" fontId="11" fillId="36" borderId="15" xfId="0" applyFont="1" applyFill="1" applyBorder="1" applyAlignment="1" applyProtection="1">
      <alignment horizontal="center" vertical="center" wrapText="1"/>
      <protection/>
    </xf>
    <xf numFmtId="0" fontId="50" fillId="36" borderId="0" xfId="0" applyFont="1" applyFill="1" applyBorder="1" applyAlignment="1" applyProtection="1">
      <alignment horizontal="center" vertical="center" wrapText="1"/>
      <protection/>
    </xf>
    <xf numFmtId="174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50" fillId="36" borderId="21" xfId="0" applyFont="1" applyFill="1" applyBorder="1" applyAlignment="1" applyProtection="1">
      <alignment horizontal="center" vertical="center" wrapText="1"/>
      <protection/>
    </xf>
    <xf numFmtId="0" fontId="11" fillId="36" borderId="0" xfId="0" applyFont="1" applyFill="1" applyBorder="1" applyAlignment="1" applyProtection="1">
      <alignment horizontal="center" vertical="center" wrapText="1"/>
      <protection/>
    </xf>
    <xf numFmtId="0" fontId="51" fillId="36" borderId="23" xfId="0" applyFont="1" applyFill="1" applyBorder="1" applyAlignment="1">
      <alignment/>
    </xf>
    <xf numFmtId="0" fontId="51" fillId="36" borderId="40" xfId="0" applyFont="1" applyFill="1" applyBorder="1" applyAlignment="1">
      <alignment/>
    </xf>
    <xf numFmtId="0" fontId="51" fillId="36" borderId="23" xfId="0" applyFont="1" applyFill="1" applyBorder="1" applyAlignment="1">
      <alignment/>
    </xf>
    <xf numFmtId="0" fontId="51" fillId="36" borderId="0" xfId="0" applyFont="1" applyFill="1" applyAlignment="1" applyProtection="1">
      <alignment/>
      <protection/>
    </xf>
    <xf numFmtId="0" fontId="51" fillId="36" borderId="0" xfId="0" applyFont="1" applyFill="1" applyAlignment="1" applyProtection="1">
      <alignment vertical="center"/>
      <protection/>
    </xf>
    <xf numFmtId="0" fontId="51" fillId="36" borderId="0" xfId="0" applyFont="1" applyFill="1" applyAlignment="1" applyProtection="1">
      <alignment horizontal="center" vertical="center"/>
      <protection/>
    </xf>
    <xf numFmtId="174" fontId="7" fillId="36" borderId="19" xfId="0" applyNumberFormat="1" applyFont="1" applyFill="1" applyBorder="1" applyAlignment="1" applyProtection="1">
      <alignment horizontal="center" vertical="center" wrapText="1"/>
      <protection/>
    </xf>
    <xf numFmtId="0" fontId="11" fillId="36" borderId="20" xfId="0" applyFont="1" applyFill="1" applyBorder="1" applyAlignment="1" applyProtection="1">
      <alignment horizontal="center" vertical="center" wrapText="1"/>
      <protection/>
    </xf>
    <xf numFmtId="0" fontId="51" fillId="36" borderId="34" xfId="0" applyFont="1" applyFill="1" applyBorder="1" applyAlignment="1">
      <alignment/>
    </xf>
    <xf numFmtId="0" fontId="51" fillId="36" borderId="35" xfId="0" applyFont="1" applyFill="1" applyBorder="1" applyAlignment="1">
      <alignment/>
    </xf>
    <xf numFmtId="0" fontId="51" fillId="36" borderId="36" xfId="0" applyFont="1" applyFill="1" applyBorder="1" applyAlignment="1">
      <alignment/>
    </xf>
    <xf numFmtId="0" fontId="51" fillId="36" borderId="37" xfId="0" applyFont="1" applyFill="1" applyBorder="1" applyAlignment="1">
      <alignment/>
    </xf>
    <xf numFmtId="0" fontId="51" fillId="36" borderId="38" xfId="0" applyFont="1" applyFill="1" applyBorder="1" applyAlignment="1">
      <alignment/>
    </xf>
    <xf numFmtId="0" fontId="3" fillId="36" borderId="0" xfId="0" applyFont="1" applyFill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92;&#1080;&#1083;&#1080;&#1095;&#1082;&#1080;&#1085;&#1072;%2015\&#1043;&#1047;\&#1043;&#1047;%202018&#1075;&#1086;&#1076;\&#1043;&#1047;%202018%20&#1089;%20&#1087;&#1086;&#1103;&#1089;&#1085;&#1077;&#1085;&#1080;&#1077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14">
          <cell r="C14" t="str">
            <v>%</v>
          </cell>
        </row>
        <row r="30">
          <cell r="C30" t="str">
            <v>%</v>
          </cell>
        </row>
        <row r="38">
          <cell r="C38" t="str">
            <v>чел.</v>
          </cell>
        </row>
        <row r="54">
          <cell r="C54" t="str">
            <v>%</v>
          </cell>
        </row>
        <row r="66">
          <cell r="C66" t="str">
            <v>%</v>
          </cell>
        </row>
        <row r="82">
          <cell r="C82" t="str">
            <v>%</v>
          </cell>
        </row>
        <row r="90">
          <cell r="C90" t="str">
            <v>%</v>
          </cell>
        </row>
        <row r="98">
          <cell r="C98" t="str">
            <v>%</v>
          </cell>
        </row>
        <row r="106">
          <cell r="C106" t="str">
            <v>чел.</v>
          </cell>
        </row>
        <row r="114">
          <cell r="C114" t="str">
            <v>%</v>
          </cell>
        </row>
        <row r="131">
          <cell r="C131" t="str">
            <v>чел.</v>
          </cell>
        </row>
        <row r="143">
          <cell r="C143" t="str">
            <v>%</v>
          </cell>
        </row>
        <row r="156">
          <cell r="C156" t="str">
            <v>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zoomScale="60" zoomScaleNormal="60" zoomScalePageLayoutView="0" workbookViewId="0" topLeftCell="A121">
      <selection activeCell="D135" sqref="D135:D136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1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84" customWidth="1"/>
    <col min="11" max="11" width="23.57421875" style="40" customWidth="1"/>
    <col min="12" max="16384" width="9.140625" style="4" customWidth="1"/>
  </cols>
  <sheetData>
    <row r="1" spans="1:16" ht="30.7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48"/>
      <c r="G2" s="5"/>
      <c r="H2" s="5"/>
      <c r="I2" s="5"/>
      <c r="J2" s="82"/>
      <c r="K2" s="1"/>
      <c r="L2" s="2"/>
      <c r="M2" s="2"/>
      <c r="N2" s="2"/>
    </row>
    <row r="3" spans="1:11" ht="15.75">
      <c r="A3" s="6"/>
      <c r="B3" s="151" t="s">
        <v>1</v>
      </c>
      <c r="C3" s="151"/>
      <c r="D3" s="53" t="s">
        <v>90</v>
      </c>
      <c r="E3" s="7">
        <v>20</v>
      </c>
      <c r="F3" s="49">
        <v>23</v>
      </c>
      <c r="G3" s="152" t="s">
        <v>2</v>
      </c>
      <c r="H3" s="152"/>
      <c r="I3" s="152"/>
      <c r="J3" s="152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53" t="s">
        <v>46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21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5.75" customHeight="1">
      <c r="A7" s="144" t="s">
        <v>24</v>
      </c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3">
        <f>(K12+K19+K26+K33+K40)/5</f>
        <v>79.49611383108935</v>
      </c>
    </row>
    <row r="8" spans="1:11" ht="45" customHeight="1">
      <c r="A8" s="145"/>
      <c r="B8" s="147"/>
      <c r="C8" s="147"/>
      <c r="D8" s="147"/>
      <c r="E8" s="147"/>
      <c r="F8" s="147"/>
      <c r="G8" s="147"/>
      <c r="H8" s="147"/>
      <c r="I8" s="147"/>
      <c r="J8" s="147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не выполнено</v>
      </c>
    </row>
    <row r="9" spans="1:11" ht="75">
      <c r="A9" s="148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6" t="s">
        <v>13</v>
      </c>
      <c r="K9" s="16" t="s">
        <v>14</v>
      </c>
    </row>
    <row r="10" spans="1:11" ht="15.75" thickBot="1">
      <c r="A10" s="149"/>
      <c r="B10" s="18">
        <v>1</v>
      </c>
      <c r="C10" s="18">
        <v>2</v>
      </c>
      <c r="D10" s="18">
        <v>3</v>
      </c>
      <c r="E10" s="18">
        <v>4</v>
      </c>
      <c r="F10" s="50">
        <v>5</v>
      </c>
      <c r="G10" s="18">
        <v>6</v>
      </c>
      <c r="H10" s="18">
        <v>7</v>
      </c>
      <c r="I10" s="18">
        <v>8</v>
      </c>
      <c r="J10" s="19">
        <v>9</v>
      </c>
      <c r="K10" s="19">
        <v>10</v>
      </c>
    </row>
    <row r="11" spans="1:11" ht="15.75">
      <c r="A11" s="135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1:12" ht="97.5" customHeight="1">
      <c r="A12" s="138" t="s">
        <v>16</v>
      </c>
      <c r="B12" s="20" t="s">
        <v>37</v>
      </c>
      <c r="C12" s="21" t="s">
        <v>17</v>
      </c>
      <c r="D12" s="22" t="s">
        <v>43</v>
      </c>
      <c r="E12" s="66">
        <v>1.6</v>
      </c>
      <c r="F12" s="67">
        <v>2.5</v>
      </c>
      <c r="G12" s="63" t="s">
        <v>49</v>
      </c>
      <c r="H12" s="63" t="s">
        <v>48</v>
      </c>
      <c r="I12" s="76">
        <f>IF(F12/E12*100&gt;100,100,F12/E12*100)</f>
        <v>100</v>
      </c>
      <c r="J12" s="83">
        <f>(I12+I13+I14+I15+I16)/5</f>
        <v>90.46315789473684</v>
      </c>
      <c r="K12" s="24">
        <f>IF(E17=0,J12,(J12+J17)/2)</f>
        <v>73.35657894736842</v>
      </c>
      <c r="L12" s="84"/>
    </row>
    <row r="13" spans="1:11" ht="70.5" customHeight="1">
      <c r="A13" s="139"/>
      <c r="B13" s="25" t="s">
        <v>38</v>
      </c>
      <c r="C13" s="26" t="s">
        <v>18</v>
      </c>
      <c r="D13" s="27" t="s">
        <v>19</v>
      </c>
      <c r="E13" s="61">
        <v>0</v>
      </c>
      <c r="F13" s="62">
        <v>3</v>
      </c>
      <c r="G13" s="63" t="s">
        <v>88</v>
      </c>
      <c r="H13" s="63" t="s">
        <v>79</v>
      </c>
      <c r="I13" s="55">
        <f>IF(F13=0,100,IF(F13&gt;5,89,90))</f>
        <v>90</v>
      </c>
      <c r="J13" s="85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</v>
      </c>
      <c r="K13" s="29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не выполнено</v>
      </c>
    </row>
    <row r="14" spans="1:11" ht="84.75" customHeight="1">
      <c r="A14" s="139"/>
      <c r="B14" s="25" t="s">
        <v>53</v>
      </c>
      <c r="C14" s="26" t="s">
        <v>17</v>
      </c>
      <c r="D14" s="27" t="s">
        <v>44</v>
      </c>
      <c r="E14" s="61">
        <v>90</v>
      </c>
      <c r="F14" s="74">
        <v>90.7</v>
      </c>
      <c r="G14" s="63" t="s">
        <v>49</v>
      </c>
      <c r="H14" s="68" t="s">
        <v>81</v>
      </c>
      <c r="I14" s="55">
        <f>IF(F14/E14*100&gt;100,100,F14/E14*100)</f>
        <v>100</v>
      </c>
      <c r="J14" s="86"/>
      <c r="K14" s="31"/>
    </row>
    <row r="15" spans="1:11" ht="63.75" customHeight="1">
      <c r="A15" s="139"/>
      <c r="B15" s="25" t="s">
        <v>54</v>
      </c>
      <c r="C15" s="26" t="s">
        <v>17</v>
      </c>
      <c r="D15" s="27" t="s">
        <v>20</v>
      </c>
      <c r="E15" s="61">
        <v>70</v>
      </c>
      <c r="F15" s="74">
        <v>70</v>
      </c>
      <c r="G15" s="63" t="s">
        <v>61</v>
      </c>
      <c r="H15" s="68" t="s">
        <v>51</v>
      </c>
      <c r="I15" s="55">
        <f>IF(F15/E15*100&gt;100,100,F15/E15*100)</f>
        <v>100</v>
      </c>
      <c r="J15" s="86"/>
      <c r="K15" s="31"/>
    </row>
    <row r="16" spans="1:11" ht="87.75" customHeight="1">
      <c r="A16" s="64"/>
      <c r="B16" s="25" t="s">
        <v>55</v>
      </c>
      <c r="C16" s="26" t="s">
        <v>17</v>
      </c>
      <c r="D16" s="27" t="s">
        <v>45</v>
      </c>
      <c r="E16" s="66">
        <v>95</v>
      </c>
      <c r="F16" s="69">
        <v>59.2</v>
      </c>
      <c r="G16" s="63" t="s">
        <v>89</v>
      </c>
      <c r="H16" s="68" t="s">
        <v>52</v>
      </c>
      <c r="I16" s="55">
        <f>IF(F16/E16*100&gt;100,100,F16/E16*100)</f>
        <v>62.31578947368421</v>
      </c>
      <c r="J16" s="87"/>
      <c r="K16" s="33"/>
    </row>
    <row r="17" spans="1:11" ht="47.25" customHeight="1" thickBot="1">
      <c r="A17" s="34" t="s">
        <v>21</v>
      </c>
      <c r="B17" s="35" t="s">
        <v>22</v>
      </c>
      <c r="C17" s="36" t="s">
        <v>23</v>
      </c>
      <c r="D17" s="36"/>
      <c r="E17" s="70">
        <v>16</v>
      </c>
      <c r="F17" s="71">
        <v>9</v>
      </c>
      <c r="G17" s="63" t="s">
        <v>49</v>
      </c>
      <c r="H17" s="63" t="s">
        <v>48</v>
      </c>
      <c r="I17" s="56">
        <f>IF(E17=0,0,IF(F17/E17*100&gt;110,110,F17/E17*100))</f>
        <v>56.25</v>
      </c>
      <c r="J17" s="88">
        <f>(I17)</f>
        <v>56.25</v>
      </c>
      <c r="K17" s="38" t="str">
        <f>IF(J17&gt;=100,"Гос.задание по гос.услуге выполнено в полном объеме",IF(J17&gt;=90,"Гос.задание по гос.услуге выполнено",IF(J17&lt;90,"Гос.задание по гос.услуге не выполнено")))</f>
        <v>Гос.задание по гос.услуге не выполнено</v>
      </c>
    </row>
    <row r="18" spans="1:11" ht="30" customHeight="1">
      <c r="A18" s="141" t="s">
        <v>33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87.75" customHeight="1">
      <c r="A19" s="138" t="s">
        <v>16</v>
      </c>
      <c r="B19" s="20" t="s">
        <v>37</v>
      </c>
      <c r="C19" s="21" t="s">
        <v>17</v>
      </c>
      <c r="D19" s="22" t="s">
        <v>43</v>
      </c>
      <c r="E19" s="66">
        <v>0.4</v>
      </c>
      <c r="F19" s="67">
        <v>0.8</v>
      </c>
      <c r="G19" s="63" t="s">
        <v>49</v>
      </c>
      <c r="H19" s="63" t="s">
        <v>48</v>
      </c>
      <c r="I19" s="23">
        <f>IF(F19/E19*100&gt;100,100,F19/E19*100)</f>
        <v>100</v>
      </c>
      <c r="J19" s="83">
        <f>(I19+I20+I21+I22+I23)/5</f>
        <v>90.46315789473684</v>
      </c>
      <c r="K19" s="24">
        <f>IF(E24=0,J19,(J19+J24)/2)</f>
        <v>82.73157894736842</v>
      </c>
    </row>
    <row r="20" spans="1:11" ht="70.5" customHeight="1">
      <c r="A20" s="139"/>
      <c r="B20" s="25" t="s">
        <v>38</v>
      </c>
      <c r="C20" s="26" t="s">
        <v>18</v>
      </c>
      <c r="D20" s="27" t="s">
        <v>19</v>
      </c>
      <c r="E20" s="61">
        <v>0</v>
      </c>
      <c r="F20" s="62">
        <v>3</v>
      </c>
      <c r="G20" s="63" t="s">
        <v>88</v>
      </c>
      <c r="H20" s="63" t="s">
        <v>79</v>
      </c>
      <c r="I20" s="78">
        <f>IF(F20=0,100,IF(F20&gt;5,89,90))</f>
        <v>90</v>
      </c>
      <c r="J20" s="85" t="str">
        <f>IF(J19&gt;=100,"Гос.задание по гос.услуге выполнено в полном объеме",IF(J19&gt;=90,"Гос.задание по гос.услуге выполнено",IF(J19&lt;90,"Гос.задание по гос.услуге не выполнено")))</f>
        <v>Гос.задание по гос.услуге выполнено</v>
      </c>
      <c r="K20" s="29" t="str">
        <f>IF(K19&gt;=100,"Гос.задание по гос.услуге выполнено в полном объеме",IF(K19&gt;=90,"Гос.задание по гос.услуге выполнено",IF(K19&lt;90,"Гос.задание по гос.услуге не выполнено")))</f>
        <v>Гос.задание по гос.услуге не выполнено</v>
      </c>
    </row>
    <row r="21" spans="1:11" ht="85.5" customHeight="1">
      <c r="A21" s="139"/>
      <c r="B21" s="25" t="s">
        <v>53</v>
      </c>
      <c r="C21" s="26" t="s">
        <v>17</v>
      </c>
      <c r="D21" s="27" t="s">
        <v>44</v>
      </c>
      <c r="E21" s="61">
        <v>90</v>
      </c>
      <c r="F21" s="74">
        <v>90.7</v>
      </c>
      <c r="G21" s="63" t="s">
        <v>49</v>
      </c>
      <c r="H21" s="68" t="s">
        <v>81</v>
      </c>
      <c r="I21" s="55">
        <f>IF(F21/E21*100&gt;100,100,F21/E21*100)</f>
        <v>100</v>
      </c>
      <c r="J21" s="86"/>
      <c r="K21" s="31"/>
    </row>
    <row r="22" spans="1:11" ht="88.5" customHeight="1">
      <c r="A22" s="139"/>
      <c r="B22" s="25" t="s">
        <v>54</v>
      </c>
      <c r="C22" s="26" t="s">
        <v>17</v>
      </c>
      <c r="D22" s="27" t="s">
        <v>20</v>
      </c>
      <c r="E22" s="61">
        <v>70</v>
      </c>
      <c r="F22" s="74">
        <v>70</v>
      </c>
      <c r="G22" s="63" t="s">
        <v>61</v>
      </c>
      <c r="H22" s="68" t="s">
        <v>51</v>
      </c>
      <c r="I22" s="55">
        <f>IF(F22/E22*100&gt;100,100,F22/E22*100)</f>
        <v>100</v>
      </c>
      <c r="J22" s="86"/>
      <c r="K22" s="31"/>
    </row>
    <row r="23" spans="1:11" ht="88.5" customHeight="1">
      <c r="A23" s="140"/>
      <c r="B23" s="25" t="s">
        <v>55</v>
      </c>
      <c r="C23" s="26" t="s">
        <v>17</v>
      </c>
      <c r="D23" s="27" t="s">
        <v>45</v>
      </c>
      <c r="E23" s="66">
        <v>95</v>
      </c>
      <c r="F23" s="69">
        <v>59.2</v>
      </c>
      <c r="G23" s="63" t="s">
        <v>89</v>
      </c>
      <c r="H23" s="68" t="s">
        <v>52</v>
      </c>
      <c r="I23" s="55">
        <f>IF(F23/E23*100&gt;100,100,F23/E23*100)</f>
        <v>62.31578947368421</v>
      </c>
      <c r="J23" s="87"/>
      <c r="K23" s="33"/>
    </row>
    <row r="24" spans="1:11" ht="73.5" customHeight="1" thickBot="1">
      <c r="A24" s="34" t="s">
        <v>21</v>
      </c>
      <c r="B24" s="35" t="s">
        <v>22</v>
      </c>
      <c r="C24" s="36" t="s">
        <v>23</v>
      </c>
      <c r="D24" s="36"/>
      <c r="E24" s="70">
        <v>4</v>
      </c>
      <c r="F24" s="71">
        <v>3</v>
      </c>
      <c r="G24" s="63" t="s">
        <v>49</v>
      </c>
      <c r="H24" s="63" t="s">
        <v>48</v>
      </c>
      <c r="I24" s="56">
        <f>IF(E24=0,0,IF(F24/E24*100&gt;110,110,F24/E24*100))</f>
        <v>75</v>
      </c>
      <c r="J24" s="88">
        <f>(I24)</f>
        <v>75</v>
      </c>
      <c r="K24" s="38" t="str">
        <f>IF(J24&gt;=100,"Гос.задание по гос.услуге выполнено в полном объеме",IF(J24&gt;=90,"Гос.задание по гос.услуге выполнено",IF(J24&lt;90,"Гос.задание по гос.услуге не выполнено")))</f>
        <v>Гос.задание по гос.услуге не выполнено</v>
      </c>
    </row>
    <row r="25" spans="1:11" ht="15.75">
      <c r="A25" s="135" t="s">
        <v>34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7"/>
    </row>
    <row r="26" spans="1:11" ht="102.75" customHeight="1">
      <c r="A26" s="138" t="s">
        <v>16</v>
      </c>
      <c r="B26" s="20" t="s">
        <v>37</v>
      </c>
      <c r="C26" s="21" t="s">
        <v>17</v>
      </c>
      <c r="D26" s="22" t="s">
        <v>43</v>
      </c>
      <c r="E26" s="66">
        <v>0.2</v>
      </c>
      <c r="F26" s="67">
        <v>0.8</v>
      </c>
      <c r="G26" s="63" t="s">
        <v>49</v>
      </c>
      <c r="H26" s="63" t="s">
        <v>48</v>
      </c>
      <c r="I26" s="76">
        <f>IF(F26/E26*100&gt;100,100,F26/E26*100)</f>
        <v>100</v>
      </c>
      <c r="J26" s="83">
        <f>(I26+I27+I28+I29+I30)/5</f>
        <v>90.46315789473684</v>
      </c>
      <c r="K26" s="24">
        <f>IF(E31=0,J26,(J26+J31)/2)</f>
        <v>100.23157894736842</v>
      </c>
    </row>
    <row r="27" spans="1:11" ht="73.5" customHeight="1">
      <c r="A27" s="139"/>
      <c r="B27" s="25" t="s">
        <v>38</v>
      </c>
      <c r="C27" s="26" t="s">
        <v>18</v>
      </c>
      <c r="D27" s="27" t="s">
        <v>19</v>
      </c>
      <c r="E27" s="61">
        <v>0</v>
      </c>
      <c r="F27" s="62">
        <v>3</v>
      </c>
      <c r="G27" s="63" t="s">
        <v>88</v>
      </c>
      <c r="H27" s="63" t="s">
        <v>79</v>
      </c>
      <c r="I27" s="55">
        <f>IF(F27=0,100,IF(F27&gt;5,89,90))</f>
        <v>90</v>
      </c>
      <c r="J27" s="85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</v>
      </c>
      <c r="K27" s="29" t="str">
        <f>IF(K26&gt;=100,"Гос.задание по гос.услуге выполнено в полном объеме",IF(K26&gt;=90,"Гос.задание по гос.услуге выполнено",IF(K26&lt;90,"Гос.задание по гос.услуге не выполнено")))</f>
        <v>Гос.задание по гос.услуге выполнено в полном объеме</v>
      </c>
    </row>
    <row r="28" spans="1:11" ht="84.75" customHeight="1">
      <c r="A28" s="139"/>
      <c r="B28" s="25" t="s">
        <v>53</v>
      </c>
      <c r="C28" s="26" t="s">
        <v>17</v>
      </c>
      <c r="D28" s="27" t="s">
        <v>44</v>
      </c>
      <c r="E28" s="61">
        <v>90</v>
      </c>
      <c r="F28" s="74">
        <v>90.7</v>
      </c>
      <c r="G28" s="63" t="s">
        <v>49</v>
      </c>
      <c r="H28" s="68" t="s">
        <v>81</v>
      </c>
      <c r="I28" s="55">
        <f>IF(F28/E28*100&gt;100,100,F28/E28*100)</f>
        <v>100</v>
      </c>
      <c r="J28" s="86"/>
      <c r="K28" s="31"/>
    </row>
    <row r="29" spans="1:11" ht="66" customHeight="1">
      <c r="A29" s="139"/>
      <c r="B29" s="25" t="s">
        <v>54</v>
      </c>
      <c r="C29" s="26" t="s">
        <v>17</v>
      </c>
      <c r="D29" s="27" t="s">
        <v>20</v>
      </c>
      <c r="E29" s="61">
        <v>70</v>
      </c>
      <c r="F29" s="74">
        <v>70</v>
      </c>
      <c r="G29" s="63" t="s">
        <v>61</v>
      </c>
      <c r="H29" s="68" t="s">
        <v>51</v>
      </c>
      <c r="I29" s="55">
        <f>IF(F29/E29*100&gt;100,100,F29/E29*100)</f>
        <v>100</v>
      </c>
      <c r="J29" s="86"/>
      <c r="K29" s="31"/>
    </row>
    <row r="30" spans="1:11" ht="87" customHeight="1">
      <c r="A30" s="140"/>
      <c r="B30" s="25" t="s">
        <v>55</v>
      </c>
      <c r="C30" s="26" t="s">
        <v>17</v>
      </c>
      <c r="D30" s="27" t="s">
        <v>45</v>
      </c>
      <c r="E30" s="66">
        <v>95</v>
      </c>
      <c r="F30" s="69">
        <v>59.2</v>
      </c>
      <c r="G30" s="63" t="s">
        <v>89</v>
      </c>
      <c r="H30" s="68" t="s">
        <v>52</v>
      </c>
      <c r="I30" s="55">
        <f>IF(F30/E30*100&gt;100,100,F30/E30*100)</f>
        <v>62.31578947368421</v>
      </c>
      <c r="J30" s="87"/>
      <c r="K30" s="33"/>
    </row>
    <row r="31" spans="1:11" ht="73.5" customHeight="1" thickBot="1">
      <c r="A31" s="34" t="s">
        <v>21</v>
      </c>
      <c r="B31" s="35" t="s">
        <v>22</v>
      </c>
      <c r="C31" s="36" t="s">
        <v>23</v>
      </c>
      <c r="D31" s="36"/>
      <c r="E31" s="70">
        <v>2</v>
      </c>
      <c r="F31" s="71">
        <v>3</v>
      </c>
      <c r="G31" s="63" t="s">
        <v>49</v>
      </c>
      <c r="H31" s="63" t="s">
        <v>48</v>
      </c>
      <c r="I31" s="56">
        <f>IF(E31=0,0,IF(F31/E31*100&gt;110,110,F31/E31*100))</f>
        <v>110</v>
      </c>
      <c r="J31" s="88">
        <f>(I31)</f>
        <v>110</v>
      </c>
      <c r="K31" s="38" t="str">
        <f>IF(J31&gt;=100,"Гос.задание по гос.услуге выполнено в полном объеме",IF(J31&gt;=90,"Гос.задание по гос.услуге выполнено",IF(J31&lt;90,"Гос.задание по гос.услуге не выполнено")))</f>
        <v>Гос.задание по гос.услуге выполнено в полном объеме</v>
      </c>
    </row>
    <row r="32" spans="1:11" ht="15.75">
      <c r="A32" s="135" t="s">
        <v>35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ht="128.25" customHeight="1">
      <c r="A33" s="138" t="s">
        <v>16</v>
      </c>
      <c r="B33" s="20" t="s">
        <v>37</v>
      </c>
      <c r="C33" s="21" t="s">
        <v>17</v>
      </c>
      <c r="D33" s="22" t="s">
        <v>43</v>
      </c>
      <c r="E33" s="72">
        <v>4.3</v>
      </c>
      <c r="F33" s="67">
        <v>1.6</v>
      </c>
      <c r="G33" s="63" t="s">
        <v>49</v>
      </c>
      <c r="H33" s="63" t="s">
        <v>48</v>
      </c>
      <c r="I33" s="76">
        <f>IF(F33/E33*100&gt;100,100,F33/E33*100)</f>
        <v>37.2093023255814</v>
      </c>
      <c r="J33" s="83">
        <f>(I33+I34+I35+I36+I37)/5</f>
        <v>77.90501835985313</v>
      </c>
      <c r="K33" s="24">
        <f>IF(E38=0,J33,(J33+J38)/2)</f>
        <v>45.929253365973075</v>
      </c>
    </row>
    <row r="34" spans="1:11" ht="70.5" customHeight="1">
      <c r="A34" s="139"/>
      <c r="B34" s="25" t="s">
        <v>38</v>
      </c>
      <c r="C34" s="26" t="s">
        <v>18</v>
      </c>
      <c r="D34" s="27" t="s">
        <v>19</v>
      </c>
      <c r="E34" s="61">
        <v>0</v>
      </c>
      <c r="F34" s="62">
        <v>3</v>
      </c>
      <c r="G34" s="63" t="s">
        <v>88</v>
      </c>
      <c r="H34" s="63" t="s">
        <v>79</v>
      </c>
      <c r="I34" s="55">
        <f>IF(F34=0,100,IF(F34&gt;5,89,90))</f>
        <v>90</v>
      </c>
      <c r="J34" s="85" t="str">
        <f>IF(J33&gt;=100,"Гос.задание по гос.услуге выполнено в полном объеме",IF(J33&gt;=90,"Гос.задание по гос.услуге выполнено",IF(J33&lt;90,"Гос.задание по гос.услуге не выполнено")))</f>
        <v>Гос.задание по гос.услуге не выполнено</v>
      </c>
      <c r="K34" s="29" t="str">
        <f>IF(K33&gt;=100,"Гос.задание по гос.услуге выполнено в полном объеме",IF(K33&gt;=90,"Гос.задание по гос.услуге выполнено",IF(K33&lt;90,"Гос.задание по гос.услуге не выполнено")))</f>
        <v>Гос.задание по гос.услуге не выполнено</v>
      </c>
    </row>
    <row r="35" spans="1:11" ht="89.25" customHeight="1">
      <c r="A35" s="139"/>
      <c r="B35" s="25" t="s">
        <v>53</v>
      </c>
      <c r="C35" s="26" t="s">
        <v>17</v>
      </c>
      <c r="D35" s="27" t="s">
        <v>44</v>
      </c>
      <c r="E35" s="61">
        <v>90</v>
      </c>
      <c r="F35" s="74">
        <v>90.7</v>
      </c>
      <c r="G35" s="63" t="s">
        <v>49</v>
      </c>
      <c r="H35" s="68" t="s">
        <v>81</v>
      </c>
      <c r="I35" s="55">
        <f>IF(F35/E35*100&gt;100,100,F35/E35*100)</f>
        <v>100</v>
      </c>
      <c r="J35" s="86"/>
      <c r="K35" s="31"/>
    </row>
    <row r="36" spans="1:11" ht="60.75" customHeight="1">
      <c r="A36" s="139"/>
      <c r="B36" s="25" t="s">
        <v>54</v>
      </c>
      <c r="C36" s="26" t="s">
        <v>17</v>
      </c>
      <c r="D36" s="27" t="s">
        <v>20</v>
      </c>
      <c r="E36" s="61">
        <v>70</v>
      </c>
      <c r="F36" s="74">
        <v>70</v>
      </c>
      <c r="G36" s="63" t="s">
        <v>61</v>
      </c>
      <c r="H36" s="68" t="s">
        <v>51</v>
      </c>
      <c r="I36" s="55">
        <f>IF(F36/E36*100&gt;100,100,F36/E36*100)</f>
        <v>100</v>
      </c>
      <c r="J36" s="86"/>
      <c r="K36" s="31"/>
    </row>
    <row r="37" spans="1:11" ht="89.25" customHeight="1">
      <c r="A37" s="140"/>
      <c r="B37" s="25" t="s">
        <v>55</v>
      </c>
      <c r="C37" s="26" t="s">
        <v>17</v>
      </c>
      <c r="D37" s="27" t="s">
        <v>45</v>
      </c>
      <c r="E37" s="66">
        <v>95</v>
      </c>
      <c r="F37" s="69">
        <v>59.2</v>
      </c>
      <c r="G37" s="63" t="s">
        <v>89</v>
      </c>
      <c r="H37" s="68" t="s">
        <v>52</v>
      </c>
      <c r="I37" s="55">
        <f>IF(F37/E37*100&gt;100,100,F37/E37*100)</f>
        <v>62.31578947368421</v>
      </c>
      <c r="J37" s="87"/>
      <c r="K37" s="33"/>
    </row>
    <row r="38" spans="1:11" ht="80.25" customHeight="1" thickBot="1">
      <c r="A38" s="34" t="s">
        <v>21</v>
      </c>
      <c r="B38" s="35" t="s">
        <v>22</v>
      </c>
      <c r="C38" s="36" t="s">
        <v>23</v>
      </c>
      <c r="D38" s="36"/>
      <c r="E38" s="70">
        <v>43</v>
      </c>
      <c r="F38" s="71">
        <v>6</v>
      </c>
      <c r="G38" s="63" t="s">
        <v>49</v>
      </c>
      <c r="H38" s="63" t="s">
        <v>48</v>
      </c>
      <c r="I38" s="56">
        <f>IF(E38=0,0,IF(F38/E38*100&gt;110,110,F38/E38*100))</f>
        <v>13.953488372093023</v>
      </c>
      <c r="J38" s="88">
        <f>(I38)</f>
        <v>13.953488372093023</v>
      </c>
      <c r="K38" s="38" t="str">
        <f>IF(J38&gt;=100,"Гос.задание по гос.услуге выполнено в полном объеме",IF(J38&gt;=90,"Гос.задание по гос.услуге выполнено",IF(J38&lt;90,"Гос.задание по гос.услуге не выполнено")))</f>
        <v>Гос.задание по гос.услуге не выполнено</v>
      </c>
    </row>
    <row r="39" spans="1:11" ht="15.75">
      <c r="A39" s="135" t="s">
        <v>31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</row>
    <row r="40" spans="1:11" ht="126.75" customHeight="1">
      <c r="A40" s="138" t="s">
        <v>16</v>
      </c>
      <c r="B40" s="20" t="s">
        <v>37</v>
      </c>
      <c r="C40" s="21" t="s">
        <v>17</v>
      </c>
      <c r="D40" s="22" t="s">
        <v>43</v>
      </c>
      <c r="E40" s="66">
        <v>0.2</v>
      </c>
      <c r="F40" s="67">
        <v>0.6</v>
      </c>
      <c r="G40" s="63" t="s">
        <v>56</v>
      </c>
      <c r="H40" s="63" t="s">
        <v>48</v>
      </c>
      <c r="I40" s="76">
        <f>IF(F40/E40*100&gt;100,100,F40/E40*100)</f>
        <v>100</v>
      </c>
      <c r="J40" s="83">
        <f>(I40+I41+I42+I43+I44)/5</f>
        <v>90.46315789473684</v>
      </c>
      <c r="K40" s="24">
        <f>IF(E45=0,J40,(J40+J45)/2)</f>
        <v>95.23157894736842</v>
      </c>
    </row>
    <row r="41" spans="1:11" ht="55.5" customHeight="1">
      <c r="A41" s="139"/>
      <c r="B41" s="25" t="s">
        <v>38</v>
      </c>
      <c r="C41" s="26" t="s">
        <v>18</v>
      </c>
      <c r="D41" s="27" t="s">
        <v>19</v>
      </c>
      <c r="E41" s="61">
        <v>0</v>
      </c>
      <c r="F41" s="62">
        <v>3</v>
      </c>
      <c r="G41" s="63" t="s">
        <v>88</v>
      </c>
      <c r="H41" s="63" t="s">
        <v>79</v>
      </c>
      <c r="I41" s="78">
        <f>IF(F41=0,100,IF(F41&gt;5,89,90))</f>
        <v>90</v>
      </c>
      <c r="J41" s="85" t="str">
        <f>IF(J40&gt;=100,"Гос.задание по гос.услуге выполнено в полном объеме",IF(J40&gt;=90,"Гос.задание по гос.услуге выполнено",IF(J40&lt;90,"Гос.задание по гос.услуге не выполнено")))</f>
        <v>Гос.задание по гос.услуге выполнено</v>
      </c>
      <c r="K41" s="29" t="str">
        <f>IF(K40&gt;=100,"Гос.задание по гос.услуге выполнено в полном объеме",IF(K40&gt;=90,"Гос.задание по гос.услуге выполнено",IF(K40&lt;90,"Гос.задание по гос.услуге не выполнено")))</f>
        <v>Гос.задание по гос.услуге выполнено</v>
      </c>
    </row>
    <row r="42" spans="1:11" ht="87" customHeight="1">
      <c r="A42" s="139"/>
      <c r="B42" s="25" t="s">
        <v>53</v>
      </c>
      <c r="C42" s="26" t="s">
        <v>17</v>
      </c>
      <c r="D42" s="27" t="s">
        <v>44</v>
      </c>
      <c r="E42" s="61">
        <v>90</v>
      </c>
      <c r="F42" s="74">
        <v>90.7</v>
      </c>
      <c r="G42" s="63" t="s">
        <v>49</v>
      </c>
      <c r="H42" s="68" t="s">
        <v>81</v>
      </c>
      <c r="I42" s="55">
        <f>IF(F42/E42*100&gt;100,100,F42/E42*100)</f>
        <v>100</v>
      </c>
      <c r="J42" s="86"/>
      <c r="K42" s="31"/>
    </row>
    <row r="43" spans="1:11" ht="45.75" customHeight="1">
      <c r="A43" s="139"/>
      <c r="B43" s="25" t="s">
        <v>54</v>
      </c>
      <c r="C43" s="26" t="s">
        <v>17</v>
      </c>
      <c r="D43" s="27" t="s">
        <v>20</v>
      </c>
      <c r="E43" s="61">
        <v>70</v>
      </c>
      <c r="F43" s="62">
        <v>70</v>
      </c>
      <c r="G43" s="63" t="s">
        <v>61</v>
      </c>
      <c r="H43" s="68" t="s">
        <v>51</v>
      </c>
      <c r="I43" s="55">
        <f>IF(F43/E43*100&gt;100,100,F43/E43*100)</f>
        <v>100</v>
      </c>
      <c r="J43" s="86"/>
      <c r="K43" s="31"/>
    </row>
    <row r="44" spans="1:11" ht="86.25" customHeight="1">
      <c r="A44" s="140"/>
      <c r="B44" s="25" t="s">
        <v>55</v>
      </c>
      <c r="C44" s="26" t="s">
        <v>17</v>
      </c>
      <c r="D44" s="27" t="s">
        <v>45</v>
      </c>
      <c r="E44" s="66">
        <v>95</v>
      </c>
      <c r="F44" s="69">
        <v>59.2</v>
      </c>
      <c r="G44" s="63" t="s">
        <v>89</v>
      </c>
      <c r="H44" s="68" t="s">
        <v>52</v>
      </c>
      <c r="I44" s="55">
        <f>IF(F44/E44*100&gt;100,100,F44/E44*100)</f>
        <v>62.31578947368421</v>
      </c>
      <c r="J44" s="87"/>
      <c r="K44" s="33"/>
    </row>
    <row r="45" spans="1:11" ht="69" customHeight="1" thickBot="1">
      <c r="A45" s="34" t="s">
        <v>21</v>
      </c>
      <c r="B45" s="35" t="s">
        <v>22</v>
      </c>
      <c r="C45" s="36" t="s">
        <v>23</v>
      </c>
      <c r="D45" s="36"/>
      <c r="E45" s="70">
        <v>2</v>
      </c>
      <c r="F45" s="71">
        <v>2</v>
      </c>
      <c r="G45" s="63" t="s">
        <v>49</v>
      </c>
      <c r="H45" s="63" t="s">
        <v>48</v>
      </c>
      <c r="I45" s="56">
        <f>IF(E45=0,0,IF(F45/E45*100&gt;110,110,F45/E45*100))</f>
        <v>100</v>
      </c>
      <c r="J45" s="88">
        <f>(I45)</f>
        <v>100</v>
      </c>
      <c r="K45" s="38" t="str">
        <f>IF(J45&gt;=100,"Гос.задание по гос.услуге выполнено в полном объеме",IF(J45&gt;=90,"Гос.задание по гос.услуге выполнено",IF(J45&lt;90,"Гос.задание по гос.услуге не выполнено")))</f>
        <v>Гос.задание по гос.услуге выполнено в полном объеме</v>
      </c>
    </row>
    <row r="46" spans="1:15" s="51" customFormat="1" ht="20.25" customHeight="1">
      <c r="A46" s="144" t="s">
        <v>25</v>
      </c>
      <c r="B46" s="146" t="s">
        <v>26</v>
      </c>
      <c r="C46" s="146"/>
      <c r="D46" s="146"/>
      <c r="E46" s="146"/>
      <c r="F46" s="146"/>
      <c r="G46" s="146"/>
      <c r="H46" s="146"/>
      <c r="I46" s="146"/>
      <c r="J46" s="146"/>
      <c r="K46" s="13">
        <f>(K51+K58+K65+K72+K79+K86+K93)/7</f>
        <v>51.24576400166086</v>
      </c>
      <c r="L46" s="57"/>
      <c r="M46" s="57"/>
      <c r="N46" s="57"/>
      <c r="O46" s="57"/>
    </row>
    <row r="47" spans="1:15" s="51" customFormat="1" ht="42" customHeight="1">
      <c r="A47" s="145"/>
      <c r="B47" s="147"/>
      <c r="C47" s="147"/>
      <c r="D47" s="147"/>
      <c r="E47" s="147"/>
      <c r="F47" s="147"/>
      <c r="G47" s="147"/>
      <c r="H47" s="147"/>
      <c r="I47" s="147"/>
      <c r="J47" s="147"/>
      <c r="K47" s="58" t="str">
        <f>IF(K46&gt;=100,"Гос.задание по гос.услуге выполнено в полном объеме",IF(K46&gt;=90,"Гос.задание по гос.услуге выполнено",IF(K46&lt;90,"Гос.задание по гос.услуге не выполнено")))</f>
        <v>Гос.задание по гос.услуге не выполнено</v>
      </c>
      <c r="L47" s="57"/>
      <c r="M47" s="57"/>
      <c r="N47" s="57"/>
      <c r="O47" s="57"/>
    </row>
    <row r="48" spans="1:11" ht="75" customHeight="1">
      <c r="A48" s="148" t="s">
        <v>4</v>
      </c>
      <c r="B48" s="15" t="s">
        <v>5</v>
      </c>
      <c r="C48" s="15" t="s">
        <v>6</v>
      </c>
      <c r="D48" s="15" t="s">
        <v>7</v>
      </c>
      <c r="E48" s="15" t="s">
        <v>8</v>
      </c>
      <c r="F48" s="16" t="s">
        <v>9</v>
      </c>
      <c r="G48" s="15" t="s">
        <v>10</v>
      </c>
      <c r="H48" s="15" t="s">
        <v>11</v>
      </c>
      <c r="I48" s="15" t="s">
        <v>12</v>
      </c>
      <c r="J48" s="16" t="s">
        <v>13</v>
      </c>
      <c r="K48" s="16" t="s">
        <v>14</v>
      </c>
    </row>
    <row r="49" spans="1:11" ht="18" customHeight="1" thickBot="1">
      <c r="A49" s="149"/>
      <c r="B49" s="18">
        <v>1</v>
      </c>
      <c r="C49" s="18">
        <v>2</v>
      </c>
      <c r="D49" s="18">
        <v>3</v>
      </c>
      <c r="E49" s="18">
        <v>4</v>
      </c>
      <c r="F49" s="50">
        <v>5</v>
      </c>
      <c r="G49" s="18">
        <v>6</v>
      </c>
      <c r="H49" s="18">
        <v>7</v>
      </c>
      <c r="I49" s="18">
        <v>8</v>
      </c>
      <c r="J49" s="19">
        <v>9</v>
      </c>
      <c r="K49" s="19">
        <v>10</v>
      </c>
    </row>
    <row r="50" spans="1:11" ht="26.25" customHeight="1">
      <c r="A50" s="135" t="s">
        <v>30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ht="106.5" customHeight="1">
      <c r="A51" s="138" t="s">
        <v>16</v>
      </c>
      <c r="B51" s="20" t="s">
        <v>37</v>
      </c>
      <c r="C51" s="21" t="s">
        <v>17</v>
      </c>
      <c r="D51" s="22" t="s">
        <v>43</v>
      </c>
      <c r="E51" s="66">
        <v>0.2</v>
      </c>
      <c r="F51" s="89">
        <v>0</v>
      </c>
      <c r="G51" s="63" t="s">
        <v>49</v>
      </c>
      <c r="H51" s="63" t="s">
        <v>48</v>
      </c>
      <c r="I51" s="76">
        <f>IF(F51/E51*100&gt;100,100,F51/E51*100)</f>
        <v>0</v>
      </c>
      <c r="J51" s="83">
        <f>(I51+I52+I53+I54+I55)/5</f>
        <v>0</v>
      </c>
      <c r="K51" s="90">
        <f>IF(E56=0,J51,(J51+J56)/2)</f>
        <v>0</v>
      </c>
    </row>
    <row r="52" spans="1:11" ht="56.25" customHeight="1">
      <c r="A52" s="139"/>
      <c r="B52" s="25" t="s">
        <v>38</v>
      </c>
      <c r="C52" s="26" t="s">
        <v>18</v>
      </c>
      <c r="D52" s="27" t="s">
        <v>19</v>
      </c>
      <c r="E52" s="61">
        <v>0</v>
      </c>
      <c r="F52" s="62"/>
      <c r="G52" s="63" t="s">
        <v>88</v>
      </c>
      <c r="H52" s="63" t="s">
        <v>79</v>
      </c>
      <c r="I52" s="78">
        <v>0</v>
      </c>
      <c r="J52" s="85" t="str">
        <f>IF(J51&gt;=100,"Гос.задание по гос.услуге выполнено в полном объеме",IF(J51&gt;=90,"Гос.задание по гос.услуге выполнено",IF(J51&lt;90,"Гос.задание по гос.услуге не выполнено")))</f>
        <v>Гос.задание по гос.услуге не выполнено</v>
      </c>
      <c r="K52" s="29" t="str">
        <f>IF(K51&gt;=100,"Гос.задание по гос.услуге выполнено в полном объеме",IF(K51&gt;=90,"Гос.задание по гос.услуге выполнено",IF(K51&lt;90,"Гос.задание по гос.услуге не выполнено")))</f>
        <v>Гос.задание по гос.услуге не выполнено</v>
      </c>
    </row>
    <row r="53" spans="1:11" ht="81" customHeight="1">
      <c r="A53" s="139"/>
      <c r="B53" s="25" t="s">
        <v>53</v>
      </c>
      <c r="C53" s="26" t="s">
        <v>17</v>
      </c>
      <c r="D53" s="27" t="s">
        <v>44</v>
      </c>
      <c r="E53" s="61">
        <v>90</v>
      </c>
      <c r="F53" s="74">
        <v>0</v>
      </c>
      <c r="G53" s="63" t="s">
        <v>49</v>
      </c>
      <c r="H53" s="68" t="s">
        <v>81</v>
      </c>
      <c r="I53" s="55">
        <f>IF(F53/E53*100&gt;100,100,F53/E53*100)</f>
        <v>0</v>
      </c>
      <c r="J53" s="86"/>
      <c r="K53" s="31"/>
    </row>
    <row r="54" spans="1:11" ht="62.25" customHeight="1">
      <c r="A54" s="139"/>
      <c r="B54" s="25" t="s">
        <v>54</v>
      </c>
      <c r="C54" s="26" t="s">
        <v>17</v>
      </c>
      <c r="D54" s="27" t="s">
        <v>20</v>
      </c>
      <c r="E54" s="61">
        <v>70</v>
      </c>
      <c r="F54" s="62">
        <v>0</v>
      </c>
      <c r="G54" s="63" t="s">
        <v>61</v>
      </c>
      <c r="H54" s="68" t="s">
        <v>51</v>
      </c>
      <c r="I54" s="55">
        <f>IF(F54/E54*100&gt;100,100,F54/E54*100)</f>
        <v>0</v>
      </c>
      <c r="J54" s="86"/>
      <c r="K54" s="31"/>
    </row>
    <row r="55" spans="1:11" ht="86.25" customHeight="1">
      <c r="A55" s="140"/>
      <c r="B55" s="25" t="s">
        <v>55</v>
      </c>
      <c r="C55" s="26" t="s">
        <v>17</v>
      </c>
      <c r="D55" s="27" t="s">
        <v>45</v>
      </c>
      <c r="E55" s="66">
        <v>95</v>
      </c>
      <c r="F55" s="69">
        <v>0</v>
      </c>
      <c r="G55" s="63" t="s">
        <v>89</v>
      </c>
      <c r="H55" s="68" t="s">
        <v>52</v>
      </c>
      <c r="I55" s="55">
        <f>IF(F55/E55*100&gt;100,100,F55/E55*100)</f>
        <v>0</v>
      </c>
      <c r="J55" s="87"/>
      <c r="K55" s="33"/>
    </row>
    <row r="56" spans="1:11" ht="73.5" customHeight="1" thickBot="1">
      <c r="A56" s="34" t="s">
        <v>21</v>
      </c>
      <c r="B56" s="35" t="s">
        <v>22</v>
      </c>
      <c r="C56" s="36" t="s">
        <v>23</v>
      </c>
      <c r="D56" s="36"/>
      <c r="E56" s="70">
        <v>2</v>
      </c>
      <c r="F56" s="71">
        <v>0</v>
      </c>
      <c r="G56" s="63" t="s">
        <v>56</v>
      </c>
      <c r="H56" s="63" t="s">
        <v>48</v>
      </c>
      <c r="I56" s="56">
        <f>IF(E56=0,0,IF(F56/E56*100&gt;110,110,F56/E56*100))</f>
        <v>0</v>
      </c>
      <c r="J56" s="88">
        <f>(I56)</f>
        <v>0</v>
      </c>
      <c r="K56" s="38" t="str">
        <f>IF(J56&gt;=100,"Гос.задание по гос.услуге выполнено в полном объеме",IF(J56&gt;=90,"Гос.задание по гос.услуге выполнено",IF(J56&lt;90,"Гос.задание по гос.услуге не выполнено")))</f>
        <v>Гос.задание по гос.услуге не выполнено</v>
      </c>
    </row>
    <row r="57" spans="1:11" ht="24.75" customHeight="1">
      <c r="A57" s="135" t="s">
        <v>31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7"/>
    </row>
    <row r="58" spans="1:11" ht="97.5" customHeight="1">
      <c r="A58" s="138" t="s">
        <v>16</v>
      </c>
      <c r="B58" s="20" t="s">
        <v>37</v>
      </c>
      <c r="C58" s="21" t="s">
        <v>17</v>
      </c>
      <c r="D58" s="22" t="s">
        <v>43</v>
      </c>
      <c r="E58" s="66">
        <v>4.5</v>
      </c>
      <c r="F58" s="67">
        <v>5.7</v>
      </c>
      <c r="G58" s="63" t="s">
        <v>49</v>
      </c>
      <c r="H58" s="63" t="s">
        <v>48</v>
      </c>
      <c r="I58" s="76">
        <f>IF(F58/E58*100&gt;100,100,F58/E58*100)</f>
        <v>100</v>
      </c>
      <c r="J58" s="83">
        <f>(I58+I59+I60+I61+I62)/5</f>
        <v>90.46315789473684</v>
      </c>
      <c r="K58" s="24">
        <f>IF(E63=0,J58,(J58+J63)/2)</f>
        <v>67.45380116959063</v>
      </c>
    </row>
    <row r="59" spans="1:11" ht="52.5" customHeight="1">
      <c r="A59" s="139"/>
      <c r="B59" s="25" t="s">
        <v>38</v>
      </c>
      <c r="C59" s="26" t="s">
        <v>18</v>
      </c>
      <c r="D59" s="27" t="s">
        <v>19</v>
      </c>
      <c r="E59" s="61">
        <v>0</v>
      </c>
      <c r="F59" s="62">
        <v>3</v>
      </c>
      <c r="G59" s="63" t="s">
        <v>88</v>
      </c>
      <c r="H59" s="63" t="s">
        <v>79</v>
      </c>
      <c r="I59" s="55">
        <f>IF(F59=0,100,IF(F59&gt;5,89,90))</f>
        <v>90</v>
      </c>
      <c r="J59" s="85" t="str">
        <f>IF(J58&gt;=100,"Гос.задание по гос.услуге выполнено в полном объеме",IF(J58&gt;=90,"Гос.задание по гос.услуге выполнено",IF(J58&lt;90,"Гос.задание по гос.услуге не выполнено")))</f>
        <v>Гос.задание по гос.услуге выполнено</v>
      </c>
      <c r="K59" s="29" t="str">
        <f>IF(K58&gt;=100,"Гос.задание по гос.услуге выполнено в полном объеме",IF(K58&gt;=90,"Гос.задание по гос.услуге выполнено",IF(K58&lt;90,"Гос.задание по гос.услуге не выполнено")))</f>
        <v>Гос.задание по гос.услуге не выполнено</v>
      </c>
    </row>
    <row r="60" spans="1:11" ht="84" customHeight="1">
      <c r="A60" s="139"/>
      <c r="B60" s="25" t="s">
        <v>53</v>
      </c>
      <c r="C60" s="26" t="s">
        <v>17</v>
      </c>
      <c r="D60" s="27" t="s">
        <v>44</v>
      </c>
      <c r="E60" s="61">
        <v>90</v>
      </c>
      <c r="F60" s="74">
        <v>90.7</v>
      </c>
      <c r="G60" s="63" t="s">
        <v>49</v>
      </c>
      <c r="H60" s="68" t="s">
        <v>81</v>
      </c>
      <c r="I60" s="55">
        <f>IF(F60/E60*100&gt;100,100,F60/E60*100)</f>
        <v>100</v>
      </c>
      <c r="J60" s="86"/>
      <c r="K60" s="31"/>
    </row>
    <row r="61" spans="1:11" ht="66.75" customHeight="1">
      <c r="A61" s="139"/>
      <c r="B61" s="25" t="s">
        <v>54</v>
      </c>
      <c r="C61" s="26" t="s">
        <v>17</v>
      </c>
      <c r="D61" s="27" t="s">
        <v>20</v>
      </c>
      <c r="E61" s="61">
        <v>70</v>
      </c>
      <c r="F61" s="62">
        <v>70</v>
      </c>
      <c r="G61" s="63" t="s">
        <v>61</v>
      </c>
      <c r="H61" s="68" t="s">
        <v>51</v>
      </c>
      <c r="I61" s="55">
        <f>IF(F61/E61*100&gt;100,100,F61/E61*100)</f>
        <v>100</v>
      </c>
      <c r="J61" s="86"/>
      <c r="K61" s="31"/>
    </row>
    <row r="62" spans="1:11" ht="87.75" customHeight="1">
      <c r="A62" s="140"/>
      <c r="B62" s="25" t="s">
        <v>55</v>
      </c>
      <c r="C62" s="26" t="s">
        <v>17</v>
      </c>
      <c r="D62" s="27" t="s">
        <v>45</v>
      </c>
      <c r="E62" s="66">
        <v>95</v>
      </c>
      <c r="F62" s="69">
        <v>59.2</v>
      </c>
      <c r="G62" s="63" t="s">
        <v>89</v>
      </c>
      <c r="H62" s="68" t="s">
        <v>52</v>
      </c>
      <c r="I62" s="55">
        <f>IF(F62/E62*100&gt;100,100,F62/E62*100)</f>
        <v>62.31578947368421</v>
      </c>
      <c r="J62" s="87"/>
      <c r="K62" s="33"/>
    </row>
    <row r="63" spans="1:11" ht="82.5" customHeight="1" thickBot="1">
      <c r="A63" s="34" t="s">
        <v>21</v>
      </c>
      <c r="B63" s="35" t="s">
        <v>22</v>
      </c>
      <c r="C63" s="36" t="s">
        <v>23</v>
      </c>
      <c r="D63" s="36"/>
      <c r="E63" s="70">
        <v>45</v>
      </c>
      <c r="F63" s="71">
        <v>20</v>
      </c>
      <c r="G63" s="63" t="s">
        <v>49</v>
      </c>
      <c r="H63" s="63" t="s">
        <v>48</v>
      </c>
      <c r="I63" s="56">
        <f>IF(E63=0,0,IF(F63/E63*100&gt;110,110,F63/E63*100))</f>
        <v>44.44444444444444</v>
      </c>
      <c r="J63" s="88">
        <f>(I63)</f>
        <v>44.44444444444444</v>
      </c>
      <c r="K63" s="38" t="str">
        <f>IF(J63&gt;=100,"Гос.задание по гос.услуге выполнено в полном объеме",IF(J63&gt;=90,"Гос.задание по гос.услуге выполнено",IF(J63&lt;90,"Гос.задание по гос.услуге не выполнено")))</f>
        <v>Гос.задание по гос.услуге не выполнено</v>
      </c>
    </row>
    <row r="64" spans="1:11" ht="22.5" customHeight="1">
      <c r="A64" s="135" t="s">
        <v>32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7"/>
    </row>
    <row r="65" spans="1:11" ht="102.75" customHeight="1">
      <c r="A65" s="138" t="s">
        <v>16</v>
      </c>
      <c r="B65" s="20" t="s">
        <v>37</v>
      </c>
      <c r="C65" s="21" t="s">
        <v>17</v>
      </c>
      <c r="D65" s="22" t="s">
        <v>43</v>
      </c>
      <c r="E65" s="72">
        <v>33.4</v>
      </c>
      <c r="F65" s="67">
        <v>29.7</v>
      </c>
      <c r="G65" s="63" t="s">
        <v>49</v>
      </c>
      <c r="H65" s="63" t="s">
        <v>48</v>
      </c>
      <c r="I65" s="76">
        <f>IF(F65/E65*100&gt;100,100,F65/E65*100)</f>
        <v>88.92215568862277</v>
      </c>
      <c r="J65" s="83">
        <f>(I65+I66+I67+I68+I69)/5</f>
        <v>88.24758903246139</v>
      </c>
      <c r="K65" s="24">
        <f>IF(E70=0,J65,(J65+J70)/2)</f>
        <v>59.84235739048219</v>
      </c>
    </row>
    <row r="66" spans="1:11" ht="74.25" customHeight="1">
      <c r="A66" s="139"/>
      <c r="B66" s="25" t="s">
        <v>38</v>
      </c>
      <c r="C66" s="26" t="s">
        <v>18</v>
      </c>
      <c r="D66" s="27" t="s">
        <v>19</v>
      </c>
      <c r="E66" s="61">
        <v>0</v>
      </c>
      <c r="F66" s="62">
        <v>3</v>
      </c>
      <c r="G66" s="63" t="s">
        <v>88</v>
      </c>
      <c r="H66" s="63" t="s">
        <v>79</v>
      </c>
      <c r="I66" s="55">
        <f>IF(F66=0,100,IF(F66&gt;5,89,90))</f>
        <v>90</v>
      </c>
      <c r="J66" s="85" t="str">
        <f>IF(J65&gt;=100,"Гос.задание по гос.услуге выполнено в полном объеме",IF(J65&gt;=90,"Гос.задание по гос.услуге выполнено",IF(J65&lt;90,"Гос.задание по гос.услуге не выполнено")))</f>
        <v>Гос.задание по гос.услуге не выполнено</v>
      </c>
      <c r="K66" s="29" t="str">
        <f>IF(K65&gt;=100,"Гос.задание по гос.услуге выполнено в полном объеме",IF(K65&gt;=90,"Гос.задание по гос.услуге выполнено",IF(K65&lt;90,"Гос.задание по гос.услуге не выполнено")))</f>
        <v>Гос.задание по гос.услуге не выполнено</v>
      </c>
    </row>
    <row r="67" spans="1:11" ht="81.75" customHeight="1">
      <c r="A67" s="139"/>
      <c r="B67" s="25" t="s">
        <v>53</v>
      </c>
      <c r="C67" s="26" t="s">
        <v>17</v>
      </c>
      <c r="D67" s="27" t="s">
        <v>44</v>
      </c>
      <c r="E67" s="61">
        <v>90</v>
      </c>
      <c r="F67" s="74">
        <v>90.7</v>
      </c>
      <c r="G67" s="63" t="s">
        <v>49</v>
      </c>
      <c r="H67" s="68" t="s">
        <v>81</v>
      </c>
      <c r="I67" s="55">
        <f>IF(F67/E67*100&gt;100,100,F67/E67*100)</f>
        <v>100</v>
      </c>
      <c r="J67" s="86"/>
      <c r="K67" s="31"/>
    </row>
    <row r="68" spans="1:11" ht="65.25" customHeight="1">
      <c r="A68" s="139"/>
      <c r="B68" s="25" t="s">
        <v>54</v>
      </c>
      <c r="C68" s="26" t="s">
        <v>17</v>
      </c>
      <c r="D68" s="27" t="s">
        <v>20</v>
      </c>
      <c r="E68" s="61">
        <v>70</v>
      </c>
      <c r="F68" s="62">
        <v>70</v>
      </c>
      <c r="G68" s="63" t="s">
        <v>61</v>
      </c>
      <c r="H68" s="68" t="s">
        <v>51</v>
      </c>
      <c r="I68" s="55">
        <f>IF(F68/E68*100&gt;100,100,F68/E68*100)</f>
        <v>100</v>
      </c>
      <c r="J68" s="86"/>
      <c r="K68" s="31"/>
    </row>
    <row r="69" spans="1:11" ht="88.5" customHeight="1">
      <c r="A69" s="140"/>
      <c r="B69" s="25" t="s">
        <v>55</v>
      </c>
      <c r="C69" s="26" t="s">
        <v>17</v>
      </c>
      <c r="D69" s="27" t="s">
        <v>45</v>
      </c>
      <c r="E69" s="66">
        <v>95</v>
      </c>
      <c r="F69" s="69">
        <v>59.2</v>
      </c>
      <c r="G69" s="63" t="s">
        <v>89</v>
      </c>
      <c r="H69" s="68" t="s">
        <v>52</v>
      </c>
      <c r="I69" s="55">
        <f>IF(F69/E69*100&gt;100,100,F69/E69*100)</f>
        <v>62.31578947368421</v>
      </c>
      <c r="J69" s="87"/>
      <c r="K69" s="33"/>
    </row>
    <row r="70" spans="1:11" ht="87" customHeight="1" thickBot="1">
      <c r="A70" s="34" t="s">
        <v>21</v>
      </c>
      <c r="B70" s="35" t="s">
        <v>22</v>
      </c>
      <c r="C70" s="36" t="s">
        <v>23</v>
      </c>
      <c r="D70" s="36"/>
      <c r="E70" s="70">
        <v>334</v>
      </c>
      <c r="F70" s="71">
        <v>105</v>
      </c>
      <c r="G70" s="63" t="s">
        <v>49</v>
      </c>
      <c r="H70" s="63" t="s">
        <v>48</v>
      </c>
      <c r="I70" s="56">
        <f>IF(E70=0,0,IF(F70/E70*100&gt;110,110,F70/E70*100))</f>
        <v>31.437125748502993</v>
      </c>
      <c r="J70" s="88">
        <f>(I70)</f>
        <v>31.437125748502993</v>
      </c>
      <c r="K70" s="38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не выполнено</v>
      </c>
    </row>
    <row r="71" spans="1:11" ht="49.5" customHeight="1">
      <c r="A71" s="135" t="s">
        <v>36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7"/>
    </row>
    <row r="72" spans="1:11" ht="99" customHeight="1">
      <c r="A72" s="138" t="s">
        <v>16</v>
      </c>
      <c r="B72" s="20" t="s">
        <v>37</v>
      </c>
      <c r="C72" s="21" t="s">
        <v>17</v>
      </c>
      <c r="D72" s="22" t="s">
        <v>43</v>
      </c>
      <c r="E72" s="66">
        <v>10.9</v>
      </c>
      <c r="F72" s="67">
        <v>7.2</v>
      </c>
      <c r="G72" s="63" t="s">
        <v>49</v>
      </c>
      <c r="H72" s="63" t="s">
        <v>48</v>
      </c>
      <c r="I72" s="76">
        <f>IF(F72/E72*100&gt;100,100,F72/E72*100)</f>
        <v>66.05504587155964</v>
      </c>
      <c r="J72" s="83">
        <f>(I72+I73+I74+I75+I76)/5</f>
        <v>83.67416706904876</v>
      </c>
      <c r="K72" s="24">
        <f>IF(E77=0,J72,(J72+J77)/2)</f>
        <v>53.30497344278126</v>
      </c>
    </row>
    <row r="73" spans="1:11" ht="72" customHeight="1">
      <c r="A73" s="139"/>
      <c r="B73" s="25" t="s">
        <v>38</v>
      </c>
      <c r="C73" s="26" t="s">
        <v>18</v>
      </c>
      <c r="D73" s="27" t="s">
        <v>19</v>
      </c>
      <c r="E73" s="61">
        <v>0</v>
      </c>
      <c r="F73" s="62">
        <v>3</v>
      </c>
      <c r="G73" s="63" t="s">
        <v>88</v>
      </c>
      <c r="H73" s="63" t="s">
        <v>79</v>
      </c>
      <c r="I73" s="55">
        <f>IF(F73=0,100,IF(F73&gt;5,89,90))</f>
        <v>90</v>
      </c>
      <c r="J73" s="85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не выполнено</v>
      </c>
      <c r="K73" s="29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не выполнено</v>
      </c>
    </row>
    <row r="74" spans="1:11" ht="81" customHeight="1">
      <c r="A74" s="139"/>
      <c r="B74" s="25" t="s">
        <v>53</v>
      </c>
      <c r="C74" s="26" t="s">
        <v>17</v>
      </c>
      <c r="D74" s="27" t="s">
        <v>44</v>
      </c>
      <c r="E74" s="61">
        <v>90</v>
      </c>
      <c r="F74" s="74">
        <v>90.7</v>
      </c>
      <c r="G74" s="63" t="s">
        <v>49</v>
      </c>
      <c r="H74" s="68" t="s">
        <v>81</v>
      </c>
      <c r="I74" s="55">
        <f>IF(F74/E74*100&gt;100,100,F74/E74*100)</f>
        <v>100</v>
      </c>
      <c r="J74" s="86"/>
      <c r="K74" s="31"/>
    </row>
    <row r="75" spans="1:11" ht="65.25" customHeight="1">
      <c r="A75" s="139"/>
      <c r="B75" s="25" t="s">
        <v>54</v>
      </c>
      <c r="C75" s="26" t="s">
        <v>17</v>
      </c>
      <c r="D75" s="27" t="s">
        <v>20</v>
      </c>
      <c r="E75" s="61">
        <v>70</v>
      </c>
      <c r="F75" s="62">
        <v>70</v>
      </c>
      <c r="G75" s="63" t="s">
        <v>61</v>
      </c>
      <c r="H75" s="68" t="s">
        <v>51</v>
      </c>
      <c r="I75" s="55">
        <f>IF(F75/E75*100&gt;100,100,F75/E75*100)</f>
        <v>100</v>
      </c>
      <c r="J75" s="86"/>
      <c r="K75" s="31"/>
    </row>
    <row r="76" spans="1:11" ht="87.75" customHeight="1">
      <c r="A76" s="140"/>
      <c r="B76" s="25" t="s">
        <v>55</v>
      </c>
      <c r="C76" s="26" t="s">
        <v>17</v>
      </c>
      <c r="D76" s="27" t="s">
        <v>45</v>
      </c>
      <c r="E76" s="66">
        <v>95</v>
      </c>
      <c r="F76" s="69">
        <v>59.2</v>
      </c>
      <c r="G76" s="63" t="s">
        <v>89</v>
      </c>
      <c r="H76" s="68" t="s">
        <v>52</v>
      </c>
      <c r="I76" s="55">
        <f>IF(F76/E76*100&gt;100,100,F76/E76*100)</f>
        <v>62.31578947368421</v>
      </c>
      <c r="J76" s="87"/>
      <c r="K76" s="33"/>
    </row>
    <row r="77" spans="1:11" ht="76.5" customHeight="1" thickBot="1">
      <c r="A77" s="34" t="s">
        <v>21</v>
      </c>
      <c r="B77" s="35" t="s">
        <v>22</v>
      </c>
      <c r="C77" s="36" t="s">
        <v>23</v>
      </c>
      <c r="D77" s="36"/>
      <c r="E77" s="70">
        <v>109</v>
      </c>
      <c r="F77" s="71">
        <v>25</v>
      </c>
      <c r="G77" s="63" t="s">
        <v>49</v>
      </c>
      <c r="H77" s="63" t="s">
        <v>48</v>
      </c>
      <c r="I77" s="56">
        <f>IF(E77=0,0,IF(F77/E77*100&gt;110,110,F77/E77*100))</f>
        <v>22.93577981651376</v>
      </c>
      <c r="J77" s="88">
        <f>(I77)</f>
        <v>22.93577981651376</v>
      </c>
      <c r="K77" s="38" t="str">
        <f>IF(J77&gt;=100,"Гос.задание по гос.услуге выполнено в полном объеме",IF(J77&gt;=90,"Гос.задание по гос.услуге выполнено",IF(J77&lt;90,"Гос.задание по гос.услуге не выполнено")))</f>
        <v>Гос.задание по гос.услуге не выполнено</v>
      </c>
    </row>
    <row r="78" spans="1:11" ht="28.5" customHeight="1">
      <c r="A78" s="135" t="s">
        <v>34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7"/>
    </row>
    <row r="79" spans="1:11" ht="105" customHeight="1">
      <c r="A79" s="138" t="s">
        <v>16</v>
      </c>
      <c r="B79" s="20" t="s">
        <v>37</v>
      </c>
      <c r="C79" s="21" t="s">
        <v>17</v>
      </c>
      <c r="D79" s="22" t="s">
        <v>43</v>
      </c>
      <c r="E79" s="72">
        <v>16</v>
      </c>
      <c r="F79" s="67">
        <v>19.3</v>
      </c>
      <c r="G79" s="63" t="s">
        <v>49</v>
      </c>
      <c r="H79" s="63" t="s">
        <v>48</v>
      </c>
      <c r="I79" s="76">
        <f>IF(F79/E79*100&gt;100,100,F79/E79*100)</f>
        <v>100</v>
      </c>
      <c r="J79" s="83">
        <f>(I79+I80+I81+I82+I83)/5</f>
        <v>90.46315789473684</v>
      </c>
      <c r="K79" s="24">
        <f>IF(E84=0,J79,(J79+J84)/2)</f>
        <v>66.48157894736842</v>
      </c>
    </row>
    <row r="80" spans="1:11" ht="45.75" customHeight="1">
      <c r="A80" s="139"/>
      <c r="B80" s="25" t="s">
        <v>38</v>
      </c>
      <c r="C80" s="26" t="s">
        <v>18</v>
      </c>
      <c r="D80" s="27" t="s">
        <v>19</v>
      </c>
      <c r="E80" s="61">
        <v>0</v>
      </c>
      <c r="F80" s="62">
        <v>3</v>
      </c>
      <c r="G80" s="63" t="s">
        <v>88</v>
      </c>
      <c r="H80" s="63" t="s">
        <v>79</v>
      </c>
      <c r="I80" s="55">
        <f>IF(F80=0,100,IF(F80&gt;5,89,90))</f>
        <v>90</v>
      </c>
      <c r="J80" s="85" t="str">
        <f>IF(J79&gt;=100,"Гос.задание по гос.услуге выполнено в полном объеме",IF(J79&gt;=90,"Гос.задание по гос.услуге выполнено",IF(J79&lt;90,"Гос.задание по гос.услуге не выполнено")))</f>
        <v>Гос.задание по гос.услуге выполнено</v>
      </c>
      <c r="K80" s="29" t="str">
        <f>IF(K79&gt;=100,"Гос.задание по гос.услуге выполнено в полном объеме",IF(K79&gt;=90,"Гос.задание по гос.услуге выполнено",IF(K79&lt;90,"Гос.задание по гос.услуге не выполнено")))</f>
        <v>Гос.задание по гос.услуге не выполнено</v>
      </c>
    </row>
    <row r="81" spans="1:11" ht="81.75" customHeight="1">
      <c r="A81" s="139"/>
      <c r="B81" s="25" t="s">
        <v>53</v>
      </c>
      <c r="C81" s="26" t="s">
        <v>17</v>
      </c>
      <c r="D81" s="27" t="s">
        <v>44</v>
      </c>
      <c r="E81" s="61">
        <v>90</v>
      </c>
      <c r="F81" s="74">
        <v>90.7</v>
      </c>
      <c r="G81" s="63" t="s">
        <v>49</v>
      </c>
      <c r="H81" s="68" t="s">
        <v>81</v>
      </c>
      <c r="I81" s="55">
        <f>IF(F81/E81*100&gt;100,100,F81/E81*100)</f>
        <v>100</v>
      </c>
      <c r="J81" s="86"/>
      <c r="K81" s="31"/>
    </row>
    <row r="82" spans="1:11" ht="64.5" customHeight="1">
      <c r="A82" s="139"/>
      <c r="B82" s="25" t="s">
        <v>54</v>
      </c>
      <c r="C82" s="26" t="s">
        <v>17</v>
      </c>
      <c r="D82" s="27" t="s">
        <v>20</v>
      </c>
      <c r="E82" s="61">
        <v>70</v>
      </c>
      <c r="F82" s="62">
        <v>70</v>
      </c>
      <c r="G82" s="63" t="s">
        <v>61</v>
      </c>
      <c r="H82" s="68" t="s">
        <v>51</v>
      </c>
      <c r="I82" s="55">
        <f>IF(F82/E82*100&gt;100,100,F82/E82*100)</f>
        <v>100</v>
      </c>
      <c r="J82" s="86"/>
      <c r="K82" s="31"/>
    </row>
    <row r="83" spans="1:11" ht="93" customHeight="1">
      <c r="A83" s="140"/>
      <c r="B83" s="25" t="s">
        <v>55</v>
      </c>
      <c r="C83" s="26" t="s">
        <v>17</v>
      </c>
      <c r="D83" s="27" t="s">
        <v>45</v>
      </c>
      <c r="E83" s="66">
        <v>95</v>
      </c>
      <c r="F83" s="69">
        <v>59.2</v>
      </c>
      <c r="G83" s="63" t="s">
        <v>89</v>
      </c>
      <c r="H83" s="68" t="s">
        <v>52</v>
      </c>
      <c r="I83" s="55">
        <f>IF(F83/E83*100&gt;100,100,F83/E83*100)</f>
        <v>62.31578947368421</v>
      </c>
      <c r="J83" s="87"/>
      <c r="K83" s="33"/>
    </row>
    <row r="84" spans="1:11" ht="73.5" customHeight="1" thickBot="1">
      <c r="A84" s="34" t="s">
        <v>21</v>
      </c>
      <c r="B84" s="35" t="s">
        <v>22</v>
      </c>
      <c r="C84" s="36" t="s">
        <v>23</v>
      </c>
      <c r="D84" s="36"/>
      <c r="E84" s="70">
        <v>160</v>
      </c>
      <c r="F84" s="71">
        <v>68</v>
      </c>
      <c r="G84" s="63" t="s">
        <v>49</v>
      </c>
      <c r="H84" s="63" t="s">
        <v>48</v>
      </c>
      <c r="I84" s="56">
        <f>IF(E84=0,0,IF(F84/E84*100&gt;110,110,F84/E84*100))</f>
        <v>42.5</v>
      </c>
      <c r="J84" s="88">
        <f>(I84)</f>
        <v>42.5</v>
      </c>
      <c r="K84" s="38" t="str">
        <f>IF(J84&gt;=100,"Гос.задание по гос.услуге выполнено в полном объеме",IF(J84&gt;=90,"Гос.задание по гос.услуге выполнено",IF(J84&lt;90,"Гос.задание по гос.услуге не выполнено")))</f>
        <v>Гос.задание по гос.услуге не выполнено</v>
      </c>
    </row>
    <row r="85" spans="1:11" ht="20.25" customHeight="1">
      <c r="A85" s="135" t="s">
        <v>35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7"/>
    </row>
    <row r="86" spans="1:11" ht="85.5" customHeight="1">
      <c r="A86" s="138" t="s">
        <v>16</v>
      </c>
      <c r="B86" s="20" t="s">
        <v>37</v>
      </c>
      <c r="C86" s="21" t="s">
        <v>17</v>
      </c>
      <c r="D86" s="22" t="s">
        <v>43</v>
      </c>
      <c r="E86" s="73">
        <v>25.6</v>
      </c>
      <c r="F86" s="67">
        <v>29.7</v>
      </c>
      <c r="G86" s="63" t="s">
        <v>49</v>
      </c>
      <c r="H86" s="63" t="s">
        <v>48</v>
      </c>
      <c r="I86" s="76">
        <f>IF(F86/E86*100&gt;100,100,F86/E86*100)</f>
        <v>100</v>
      </c>
      <c r="J86" s="83">
        <f>(I86+I87+I88+I89+I90)/5</f>
        <v>90.46315789473684</v>
      </c>
      <c r="K86" s="24">
        <f>IF(E91=0,J86,(J86+J91)/2)</f>
        <v>65.73939144736842</v>
      </c>
    </row>
    <row r="87" spans="1:11" ht="52.5" customHeight="1">
      <c r="A87" s="139"/>
      <c r="B87" s="25" t="s">
        <v>38</v>
      </c>
      <c r="C87" s="26" t="s">
        <v>18</v>
      </c>
      <c r="D87" s="27" t="s">
        <v>19</v>
      </c>
      <c r="E87" s="61">
        <v>0</v>
      </c>
      <c r="F87" s="62">
        <v>3</v>
      </c>
      <c r="G87" s="63" t="s">
        <v>88</v>
      </c>
      <c r="H87" s="63" t="s">
        <v>79</v>
      </c>
      <c r="I87" s="55">
        <f>IF(F87=0,100,IF(F87&gt;5,89,90))</f>
        <v>90</v>
      </c>
      <c r="J87" s="85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выполнено</v>
      </c>
      <c r="K87" s="29" t="str">
        <f>IF(K86&gt;=100,"Гос.задание по гос.услуге выполнено в полном объеме",IF(K86&gt;=90,"Гос.задание по гос.услуге выполнено",IF(K86&lt;90,"Гос.задание по гос.услуге не выполнено")))</f>
        <v>Гос.задание по гос.услуге не выполнено</v>
      </c>
    </row>
    <row r="88" spans="1:11" ht="90.75" customHeight="1">
      <c r="A88" s="139"/>
      <c r="B88" s="25" t="s">
        <v>53</v>
      </c>
      <c r="C88" s="26" t="s">
        <v>17</v>
      </c>
      <c r="D88" s="27" t="s">
        <v>44</v>
      </c>
      <c r="E88" s="61">
        <v>90</v>
      </c>
      <c r="F88" s="74">
        <v>90.7</v>
      </c>
      <c r="G88" s="63" t="s">
        <v>49</v>
      </c>
      <c r="H88" s="68" t="s">
        <v>81</v>
      </c>
      <c r="I88" s="55">
        <f>IF(F88/E88*100&gt;100,100,F88/E88*100)</f>
        <v>100</v>
      </c>
      <c r="J88" s="86"/>
      <c r="K88" s="31"/>
    </row>
    <row r="89" spans="1:11" ht="66.75" customHeight="1">
      <c r="A89" s="139"/>
      <c r="B89" s="25" t="s">
        <v>54</v>
      </c>
      <c r="C89" s="26" t="s">
        <v>17</v>
      </c>
      <c r="D89" s="27" t="s">
        <v>20</v>
      </c>
      <c r="E89" s="61">
        <v>70</v>
      </c>
      <c r="F89" s="62">
        <v>70</v>
      </c>
      <c r="G89" s="63" t="s">
        <v>61</v>
      </c>
      <c r="H89" s="68" t="s">
        <v>51</v>
      </c>
      <c r="I89" s="55">
        <f>IF(F89/E89*100&gt;100,100,F89/E89*100)</f>
        <v>100</v>
      </c>
      <c r="J89" s="86"/>
      <c r="K89" s="31"/>
    </row>
    <row r="90" spans="1:11" ht="90" customHeight="1">
      <c r="A90" s="140"/>
      <c r="B90" s="25" t="s">
        <v>55</v>
      </c>
      <c r="C90" s="26" t="s">
        <v>17</v>
      </c>
      <c r="D90" s="27" t="s">
        <v>45</v>
      </c>
      <c r="E90" s="66">
        <v>95</v>
      </c>
      <c r="F90" s="69">
        <v>59.2</v>
      </c>
      <c r="G90" s="63" t="s">
        <v>89</v>
      </c>
      <c r="H90" s="68" t="s">
        <v>52</v>
      </c>
      <c r="I90" s="55">
        <f>IF(F90/E90*100&gt;100,100,F90/E90*100)</f>
        <v>62.31578947368421</v>
      </c>
      <c r="J90" s="87"/>
      <c r="K90" s="33"/>
    </row>
    <row r="91" spans="1:11" ht="78" customHeight="1" thickBot="1">
      <c r="A91" s="34" t="s">
        <v>21</v>
      </c>
      <c r="B91" s="35" t="s">
        <v>22</v>
      </c>
      <c r="C91" s="36" t="s">
        <v>23</v>
      </c>
      <c r="D91" s="36"/>
      <c r="E91" s="70">
        <v>256</v>
      </c>
      <c r="F91" s="71">
        <v>105</v>
      </c>
      <c r="G91" s="63" t="s">
        <v>49</v>
      </c>
      <c r="H91" s="63" t="s">
        <v>48</v>
      </c>
      <c r="I91" s="56">
        <f>IF(E91=0,0,IF(F91/E91*100&gt;110,110,F91/E91*100))</f>
        <v>41.015625</v>
      </c>
      <c r="J91" s="88">
        <f>(I91)</f>
        <v>41.015625</v>
      </c>
      <c r="K91" s="38" t="str">
        <f>IF(J91&gt;=100,"Гос.задание по гос.услуге выполнено в полном объеме",IF(J91&gt;=90,"Гос.задание по гос.услуге выполнено",IF(J91&lt;90,"Гос.задание по гос.услуге не выполнено")))</f>
        <v>Гос.задание по гос.услуге не выполнено</v>
      </c>
    </row>
    <row r="92" spans="1:11" ht="20.25" customHeight="1">
      <c r="A92" s="135" t="s">
        <v>39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7"/>
    </row>
    <row r="93" spans="1:11" ht="85.5" customHeight="1">
      <c r="A93" s="138" t="s">
        <v>16</v>
      </c>
      <c r="B93" s="20" t="s">
        <v>37</v>
      </c>
      <c r="C93" s="21" t="s">
        <v>17</v>
      </c>
      <c r="D93" s="22" t="s">
        <v>43</v>
      </c>
      <c r="E93" s="73">
        <v>1.5</v>
      </c>
      <c r="F93" s="67">
        <v>0.6</v>
      </c>
      <c r="G93" s="63" t="s">
        <v>49</v>
      </c>
      <c r="H93" s="63" t="s">
        <v>48</v>
      </c>
      <c r="I93" s="91">
        <f>F93*100/E93</f>
        <v>40</v>
      </c>
      <c r="J93" s="83">
        <f>(I93+I94+I95+I96+I97)/5</f>
        <v>78.46315789473684</v>
      </c>
      <c r="K93" s="90">
        <f>IF(E98=0,J93,(J93+J98)/2)</f>
        <v>45.89824561403508</v>
      </c>
    </row>
    <row r="94" spans="1:11" ht="52.5" customHeight="1">
      <c r="A94" s="139"/>
      <c r="B94" s="25" t="s">
        <v>38</v>
      </c>
      <c r="C94" s="26" t="s">
        <v>18</v>
      </c>
      <c r="D94" s="27" t="s">
        <v>19</v>
      </c>
      <c r="E94" s="61">
        <v>0</v>
      </c>
      <c r="F94" s="62">
        <v>3</v>
      </c>
      <c r="G94" s="63" t="s">
        <v>88</v>
      </c>
      <c r="H94" s="63" t="s">
        <v>79</v>
      </c>
      <c r="I94" s="55">
        <f>IF(F94=0,100,IF(F94&gt;5,89,90))</f>
        <v>90</v>
      </c>
      <c r="J94" s="85" t="str">
        <f>IF(J93&gt;=100,"Гос.задание по гос.услуге выполнено в полном объеме",IF(J93&gt;=90,"Гос.задание по гос.услуге выполнено",IF(J93&lt;90,"Гос.задание по гос.услуге не выполнено")))</f>
        <v>Гос.задание по гос.услуге не выполнено</v>
      </c>
      <c r="K94" s="29" t="str">
        <f>IF(K93&gt;=100,"Гос.задание по гос.услуге выполнено в полном объеме",IF(K93&gt;=90,"Гос.задание по гос.услуге выполнено",IF(K93&lt;90,"Гос.задание по гос.услуге не выполнено")))</f>
        <v>Гос.задание по гос.услуге не выполнено</v>
      </c>
    </row>
    <row r="95" spans="1:11" ht="90.75" customHeight="1">
      <c r="A95" s="139"/>
      <c r="B95" s="25" t="s">
        <v>53</v>
      </c>
      <c r="C95" s="26" t="s">
        <v>17</v>
      </c>
      <c r="D95" s="27" t="s">
        <v>44</v>
      </c>
      <c r="E95" s="61">
        <v>90</v>
      </c>
      <c r="F95" s="74">
        <v>90.7</v>
      </c>
      <c r="G95" s="63" t="s">
        <v>49</v>
      </c>
      <c r="H95" s="68" t="s">
        <v>81</v>
      </c>
      <c r="I95" s="55">
        <f>IF(F95/E95*100&gt;100,100,F95/E95*100)</f>
        <v>100</v>
      </c>
      <c r="J95" s="86"/>
      <c r="K95" s="31"/>
    </row>
    <row r="96" spans="1:11" ht="60" customHeight="1">
      <c r="A96" s="139"/>
      <c r="B96" s="25" t="s">
        <v>54</v>
      </c>
      <c r="C96" s="26" t="s">
        <v>17</v>
      </c>
      <c r="D96" s="27" t="s">
        <v>20</v>
      </c>
      <c r="E96" s="61">
        <v>70</v>
      </c>
      <c r="F96" s="62">
        <v>70</v>
      </c>
      <c r="G96" s="63" t="s">
        <v>61</v>
      </c>
      <c r="H96" s="68" t="s">
        <v>51</v>
      </c>
      <c r="I96" s="55">
        <f>IF(F96/E96*100&gt;100,100,F96/E96*100)</f>
        <v>100</v>
      </c>
      <c r="J96" s="86"/>
      <c r="K96" s="31"/>
    </row>
    <row r="97" spans="1:11" ht="90" customHeight="1">
      <c r="A97" s="140"/>
      <c r="B97" s="25" t="s">
        <v>55</v>
      </c>
      <c r="C97" s="26" t="s">
        <v>17</v>
      </c>
      <c r="D97" s="27" t="s">
        <v>45</v>
      </c>
      <c r="E97" s="66">
        <v>95</v>
      </c>
      <c r="F97" s="69">
        <v>59.2</v>
      </c>
      <c r="G97" s="63" t="s">
        <v>89</v>
      </c>
      <c r="H97" s="68" t="s">
        <v>52</v>
      </c>
      <c r="I97" s="55">
        <f>IF(F97/E97*100&gt;100,100,F97/E97*100)</f>
        <v>62.31578947368421</v>
      </c>
      <c r="J97" s="87"/>
      <c r="K97" s="33"/>
    </row>
    <row r="98" spans="1:11" ht="78" customHeight="1" thickBot="1">
      <c r="A98" s="34" t="s">
        <v>21</v>
      </c>
      <c r="B98" s="35" t="s">
        <v>22</v>
      </c>
      <c r="C98" s="36" t="s">
        <v>23</v>
      </c>
      <c r="D98" s="36"/>
      <c r="E98" s="70">
        <v>15</v>
      </c>
      <c r="F98" s="71">
        <v>2</v>
      </c>
      <c r="G98" s="63" t="s">
        <v>47</v>
      </c>
      <c r="H98" s="63" t="s">
        <v>48</v>
      </c>
      <c r="I98" s="94">
        <f>F98*100/E98</f>
        <v>13.333333333333334</v>
      </c>
      <c r="J98" s="88">
        <f>(I98)</f>
        <v>13.333333333333334</v>
      </c>
      <c r="K98" s="38" t="str">
        <f>IF(J98&gt;=100,"Гос.задание по гос.услуге выполнено в полном объеме",IF(J98&gt;=90,"Гос.задание по гос.услуге выполнено",IF(J98&lt;90,"Гос.задание по гос.услуге не выполнено")))</f>
        <v>Гос.задание по гос.услуге не выполнено</v>
      </c>
    </row>
    <row r="99" spans="1:15" ht="20.25" customHeight="1">
      <c r="A99" s="144" t="s">
        <v>42</v>
      </c>
      <c r="B99" s="146" t="s">
        <v>40</v>
      </c>
      <c r="C99" s="146"/>
      <c r="D99" s="146"/>
      <c r="E99" s="146"/>
      <c r="F99" s="146"/>
      <c r="G99" s="146"/>
      <c r="H99" s="146"/>
      <c r="I99" s="146"/>
      <c r="J99" s="146"/>
      <c r="K99" s="13">
        <f>(K102+K107+K112+K117+K123)/5</f>
        <v>42.89824561403509</v>
      </c>
      <c r="L99" s="57"/>
      <c r="M99" s="2"/>
      <c r="N99" s="2"/>
      <c r="O99" s="2"/>
    </row>
    <row r="100" spans="1:15" ht="48" customHeight="1" thickBot="1">
      <c r="A100" s="14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" t="str">
        <f>IF(K99&gt;=100,"Гос.задание по гос.услуге выполнено в полном объеме",IF(K99&gt;=90,"Гос.задание по гос.услуге выполнено",IF(K99&lt;90,"Гос.задание по гос.услуге не выполнено")))</f>
        <v>Гос.задание по гос.услуге не выполнено</v>
      </c>
      <c r="L100" s="2"/>
      <c r="M100" s="2"/>
      <c r="N100" s="2"/>
      <c r="O100" s="2"/>
    </row>
    <row r="101" spans="1:11" ht="24.75" customHeight="1">
      <c r="A101" s="135" t="s">
        <v>31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7"/>
    </row>
    <row r="102" spans="1:11" ht="85.5" customHeight="1">
      <c r="A102" s="161" t="s">
        <v>16</v>
      </c>
      <c r="B102" s="20" t="s">
        <v>37</v>
      </c>
      <c r="C102" s="21" t="s">
        <v>17</v>
      </c>
      <c r="D102" s="22" t="s">
        <v>43</v>
      </c>
      <c r="E102" s="72">
        <v>0.3</v>
      </c>
      <c r="F102" s="67">
        <v>0.6</v>
      </c>
      <c r="G102" s="63" t="s">
        <v>49</v>
      </c>
      <c r="H102" s="63" t="s">
        <v>48</v>
      </c>
      <c r="I102" s="76">
        <f>IF(F102/E102*100&gt;100,100,F102/E102*100)</f>
        <v>100</v>
      </c>
      <c r="J102" s="83">
        <f>(I102+I103+I104)/3</f>
        <v>87.43859649122807</v>
      </c>
      <c r="K102" s="24">
        <f>IF(E105=0,J102,(J102+J105)/2)</f>
        <v>77.05263157894737</v>
      </c>
    </row>
    <row r="103" spans="1:11" ht="82.5" customHeight="1">
      <c r="A103" s="162"/>
      <c r="B103" s="25" t="s">
        <v>58</v>
      </c>
      <c r="C103" s="26" t="s">
        <v>17</v>
      </c>
      <c r="D103" s="27" t="s">
        <v>44</v>
      </c>
      <c r="E103" s="61">
        <v>90</v>
      </c>
      <c r="F103" s="74">
        <v>90.7</v>
      </c>
      <c r="G103" s="63" t="s">
        <v>49</v>
      </c>
      <c r="H103" s="68" t="s">
        <v>81</v>
      </c>
      <c r="I103" s="55">
        <f>IF(F103/E103*100&gt;100,100,F103/E103*100)</f>
        <v>100</v>
      </c>
      <c r="J103" s="86"/>
      <c r="K103" s="31"/>
    </row>
    <row r="104" spans="1:11" ht="90" customHeight="1">
      <c r="A104" s="163"/>
      <c r="B104" s="25" t="s">
        <v>57</v>
      </c>
      <c r="C104" s="26" t="s">
        <v>17</v>
      </c>
      <c r="D104" s="27" t="s">
        <v>45</v>
      </c>
      <c r="E104" s="66">
        <v>95</v>
      </c>
      <c r="F104" s="69">
        <v>59.2</v>
      </c>
      <c r="G104" s="63" t="s">
        <v>89</v>
      </c>
      <c r="H104" s="68" t="s">
        <v>52</v>
      </c>
      <c r="I104" s="55">
        <f>IF(F104/E104*100&gt;100,100,F104/E104*100)</f>
        <v>62.31578947368421</v>
      </c>
      <c r="J104" s="87"/>
      <c r="K104" s="33"/>
    </row>
    <row r="105" spans="1:11" ht="78" customHeight="1" thickBot="1">
      <c r="A105" s="34" t="s">
        <v>21</v>
      </c>
      <c r="B105" s="35" t="s">
        <v>22</v>
      </c>
      <c r="C105" s="36" t="s">
        <v>23</v>
      </c>
      <c r="D105" s="36"/>
      <c r="E105" s="70">
        <v>3</v>
      </c>
      <c r="F105" s="71">
        <v>2</v>
      </c>
      <c r="G105" s="63" t="s">
        <v>49</v>
      </c>
      <c r="H105" s="63" t="s">
        <v>48</v>
      </c>
      <c r="I105" s="56">
        <f>IF(E105=0,0,IF(F105/E105*100&gt;110,110,F105/E105*100))</f>
        <v>66.66666666666666</v>
      </c>
      <c r="J105" s="88">
        <f>(I105)</f>
        <v>66.66666666666666</v>
      </c>
      <c r="K105" s="38" t="str">
        <f>IF(J105&gt;=100,"Гос.задание по гос.услуге выполнено в полном объеме",IF(J105&gt;=90,"Гос.задание по гос.услуге выполнено",IF(J105&lt;90,"Гос.задание по гос.услуге не выполнено")))</f>
        <v>Гос.задание по гос.услуге не выполнено</v>
      </c>
    </row>
    <row r="106" spans="1:11" ht="22.5" customHeight="1">
      <c r="A106" s="135" t="s">
        <v>32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7"/>
    </row>
    <row r="107" spans="1:11" ht="85.5" customHeight="1">
      <c r="A107" s="161" t="s">
        <v>16</v>
      </c>
      <c r="B107" s="20" t="s">
        <v>37</v>
      </c>
      <c r="C107" s="21" t="s">
        <v>17</v>
      </c>
      <c r="D107" s="22" t="s">
        <v>43</v>
      </c>
      <c r="E107" s="72">
        <v>0.3</v>
      </c>
      <c r="F107" s="67">
        <v>0.6</v>
      </c>
      <c r="G107" s="63" t="s">
        <v>49</v>
      </c>
      <c r="H107" s="63" t="s">
        <v>48</v>
      </c>
      <c r="I107" s="76">
        <f>IF(F107/E107*100&gt;100,100,F107/E107*100)</f>
        <v>100</v>
      </c>
      <c r="J107" s="83">
        <f>(I107+I108+I109)/3</f>
        <v>87.43859649122807</v>
      </c>
      <c r="K107" s="24">
        <f>IF(E110=0,J107,(J107+J110)/2)</f>
        <v>77.05263157894737</v>
      </c>
    </row>
    <row r="108" spans="1:11" ht="90.75" customHeight="1">
      <c r="A108" s="162"/>
      <c r="B108" s="25" t="s">
        <v>58</v>
      </c>
      <c r="C108" s="26" t="s">
        <v>17</v>
      </c>
      <c r="D108" s="27" t="s">
        <v>44</v>
      </c>
      <c r="E108" s="61">
        <v>90</v>
      </c>
      <c r="F108" s="74">
        <v>90.7</v>
      </c>
      <c r="G108" s="63" t="s">
        <v>49</v>
      </c>
      <c r="H108" s="68" t="s">
        <v>81</v>
      </c>
      <c r="I108" s="55">
        <f>IF(F108/E108*100&gt;100,100,F108/E108*100)</f>
        <v>100</v>
      </c>
      <c r="J108" s="86"/>
      <c r="K108" s="31"/>
    </row>
    <row r="109" spans="1:11" ht="90" customHeight="1">
      <c r="A109" s="162"/>
      <c r="B109" s="25" t="s">
        <v>57</v>
      </c>
      <c r="C109" s="26" t="s">
        <v>17</v>
      </c>
      <c r="D109" s="27" t="s">
        <v>45</v>
      </c>
      <c r="E109" s="66">
        <v>95</v>
      </c>
      <c r="F109" s="69">
        <v>59.2</v>
      </c>
      <c r="G109" s="63" t="s">
        <v>89</v>
      </c>
      <c r="H109" s="68" t="s">
        <v>52</v>
      </c>
      <c r="I109" s="55">
        <f>IF(F109/E109*100&gt;100,100,F109/E109*100)</f>
        <v>62.31578947368421</v>
      </c>
      <c r="J109" s="87"/>
      <c r="K109" s="33"/>
    </row>
    <row r="110" spans="1:11" ht="78" customHeight="1" thickBot="1">
      <c r="A110" s="34" t="s">
        <v>21</v>
      </c>
      <c r="B110" s="35" t="s">
        <v>22</v>
      </c>
      <c r="C110" s="36" t="s">
        <v>23</v>
      </c>
      <c r="D110" s="36"/>
      <c r="E110" s="70">
        <v>3</v>
      </c>
      <c r="F110" s="71">
        <v>2</v>
      </c>
      <c r="G110" s="63" t="s">
        <v>49</v>
      </c>
      <c r="H110" s="63" t="s">
        <v>48</v>
      </c>
      <c r="I110" s="56">
        <f>IF(E110=0,0,IF(F110/E110*100&gt;110,110,F110/E110*100))</f>
        <v>66.66666666666666</v>
      </c>
      <c r="J110" s="88">
        <f>(I110)</f>
        <v>66.66666666666666</v>
      </c>
      <c r="K110" s="38" t="str">
        <f>IF(J110&gt;=100,"Гос.задание по гос.услуге выполнено в полном объеме",IF(J110&gt;=90,"Гос.задание по гос.услуге выполнено",IF(J110&lt;90,"Гос.задание по гос.услуге не выполнено")))</f>
        <v>Гос.задание по гос.услуге не выполнено</v>
      </c>
    </row>
    <row r="111" spans="1:11" ht="30.75" customHeight="1">
      <c r="A111" s="135" t="s">
        <v>36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7"/>
    </row>
    <row r="112" spans="1:11" ht="86.25" customHeight="1">
      <c r="A112" s="161" t="s">
        <v>16</v>
      </c>
      <c r="B112" s="20" t="s">
        <v>37</v>
      </c>
      <c r="C112" s="21" t="s">
        <v>17</v>
      </c>
      <c r="D112" s="22" t="s">
        <v>43</v>
      </c>
      <c r="E112" s="72">
        <v>0.2</v>
      </c>
      <c r="F112" s="67">
        <v>0</v>
      </c>
      <c r="G112" s="63" t="s">
        <v>56</v>
      </c>
      <c r="H112" s="63" t="s">
        <v>48</v>
      </c>
      <c r="I112" s="76">
        <f>IF(F112/E112*100&gt;100,100,F112/E112*100)</f>
        <v>0</v>
      </c>
      <c r="J112" s="83">
        <f>(I112+I113+I114)/3</f>
        <v>0</v>
      </c>
      <c r="K112" s="90">
        <f>IF(E115=0,J112,(J112+J115)/2)</f>
        <v>0</v>
      </c>
    </row>
    <row r="113" spans="1:11" ht="90.75" customHeight="1">
      <c r="A113" s="162"/>
      <c r="B113" s="25" t="s">
        <v>58</v>
      </c>
      <c r="C113" s="26" t="s">
        <v>17</v>
      </c>
      <c r="D113" s="27" t="s">
        <v>44</v>
      </c>
      <c r="E113" s="61">
        <v>90</v>
      </c>
      <c r="F113" s="74">
        <v>0</v>
      </c>
      <c r="G113" s="63" t="s">
        <v>49</v>
      </c>
      <c r="H113" s="68" t="s">
        <v>81</v>
      </c>
      <c r="I113" s="55">
        <f>IF(F113/E113*100&gt;100,100,F113/E113*100)</f>
        <v>0</v>
      </c>
      <c r="J113" s="86"/>
      <c r="K113" s="31"/>
    </row>
    <row r="114" spans="1:11" ht="90" customHeight="1">
      <c r="A114" s="162"/>
      <c r="B114" s="25" t="s">
        <v>57</v>
      </c>
      <c r="C114" s="26" t="s">
        <v>17</v>
      </c>
      <c r="D114" s="27" t="s">
        <v>45</v>
      </c>
      <c r="E114" s="66">
        <v>95</v>
      </c>
      <c r="F114" s="69">
        <v>0</v>
      </c>
      <c r="G114" s="63" t="s">
        <v>89</v>
      </c>
      <c r="H114" s="68" t="s">
        <v>52</v>
      </c>
      <c r="I114" s="55">
        <f>IF(F114/E114*100&gt;100,100,F114/E114*100)</f>
        <v>0</v>
      </c>
      <c r="J114" s="87"/>
      <c r="K114" s="33"/>
    </row>
    <row r="115" spans="1:11" ht="87" customHeight="1" thickBot="1">
      <c r="A115" s="34" t="s">
        <v>21</v>
      </c>
      <c r="B115" s="35" t="s">
        <v>22</v>
      </c>
      <c r="C115" s="36" t="s">
        <v>23</v>
      </c>
      <c r="D115" s="36"/>
      <c r="E115" s="70">
        <v>2</v>
      </c>
      <c r="F115" s="71">
        <v>0</v>
      </c>
      <c r="G115" s="63" t="s">
        <v>56</v>
      </c>
      <c r="H115" s="63" t="s">
        <v>48</v>
      </c>
      <c r="I115" s="56">
        <f>IF(E115=0,0,IF(F115/E115*100&gt;110,110,F115/E115*100))</f>
        <v>0</v>
      </c>
      <c r="J115" s="88">
        <f>(I115)</f>
        <v>0</v>
      </c>
      <c r="K115" s="38" t="str">
        <f>IF(J115&gt;=100,"Гос.задание по гос.услуге выполнено в полном объеме",IF(J115&gt;=90,"Гос.задание по гос.услуге выполнено",IF(J115&lt;90,"Гос.задание по гос.услуге не выполнено")))</f>
        <v>Гос.задание по гос.услуге не выполнено</v>
      </c>
    </row>
    <row r="116" spans="1:11" ht="24.75" customHeight="1">
      <c r="A116" s="135" t="s">
        <v>34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7"/>
    </row>
    <row r="117" spans="1:11" ht="79.5" customHeight="1">
      <c r="A117" s="161" t="s">
        <v>16</v>
      </c>
      <c r="B117" s="20" t="s">
        <v>37</v>
      </c>
      <c r="C117" s="21" t="s">
        <v>17</v>
      </c>
      <c r="D117" s="22" t="s">
        <v>43</v>
      </c>
      <c r="E117" s="66">
        <v>0.3</v>
      </c>
      <c r="F117" s="67">
        <v>0.3</v>
      </c>
      <c r="G117" s="63" t="s">
        <v>49</v>
      </c>
      <c r="H117" s="63" t="s">
        <v>48</v>
      </c>
      <c r="I117" s="76">
        <f>IF(F117/E117*100&gt;100,100,F117/E117*100)</f>
        <v>100</v>
      </c>
      <c r="J117" s="83">
        <f>(I117+I118+I119)/3</f>
        <v>87.43859649122807</v>
      </c>
      <c r="K117" s="90">
        <f>IF(E120=0,J117,(J117+J120)/2)</f>
        <v>60.3859649122807</v>
      </c>
    </row>
    <row r="118" spans="1:11" ht="79.5" customHeight="1">
      <c r="A118" s="162"/>
      <c r="B118" s="25" t="s">
        <v>58</v>
      </c>
      <c r="C118" s="26" t="s">
        <v>17</v>
      </c>
      <c r="D118" s="27" t="s">
        <v>44</v>
      </c>
      <c r="E118" s="61">
        <v>90</v>
      </c>
      <c r="F118" s="74">
        <v>90.7</v>
      </c>
      <c r="G118" s="63" t="s">
        <v>49</v>
      </c>
      <c r="H118" s="68" t="s">
        <v>81</v>
      </c>
      <c r="I118" s="55">
        <f>IF(F118/E118*100&gt;100,100,F118/E118*100)</f>
        <v>100</v>
      </c>
      <c r="J118" s="86"/>
      <c r="K118" s="31"/>
    </row>
    <row r="119" spans="1:11" ht="79.5" customHeight="1">
      <c r="A119" s="162"/>
      <c r="B119" s="25" t="s">
        <v>57</v>
      </c>
      <c r="C119" s="26" t="s">
        <v>17</v>
      </c>
      <c r="D119" s="27" t="s">
        <v>45</v>
      </c>
      <c r="E119" s="66">
        <v>95</v>
      </c>
      <c r="F119" s="69">
        <v>59.2</v>
      </c>
      <c r="G119" s="63" t="s">
        <v>89</v>
      </c>
      <c r="H119" s="68" t="s">
        <v>52</v>
      </c>
      <c r="I119" s="55">
        <f>IF(F119/E119*100&gt;100,100,F119/E119*100)</f>
        <v>62.31578947368421</v>
      </c>
      <c r="J119" s="87"/>
      <c r="K119" s="33"/>
    </row>
    <row r="120" spans="1:11" ht="79.5" customHeight="1" thickBot="1">
      <c r="A120" s="34" t="s">
        <v>21</v>
      </c>
      <c r="B120" s="35" t="s">
        <v>22</v>
      </c>
      <c r="C120" s="36" t="s">
        <v>23</v>
      </c>
      <c r="D120" s="36"/>
      <c r="E120" s="70">
        <v>3</v>
      </c>
      <c r="F120" s="71">
        <v>1</v>
      </c>
      <c r="G120" s="63" t="s">
        <v>49</v>
      </c>
      <c r="H120" s="63" t="s">
        <v>48</v>
      </c>
      <c r="I120" s="56">
        <f>IF(E120=0,0,IF(F120/E120*100&gt;110,110,F120/E120*100))</f>
        <v>33.33333333333333</v>
      </c>
      <c r="J120" s="88">
        <f>(I120)</f>
        <v>33.33333333333333</v>
      </c>
      <c r="K120" s="38" t="str">
        <f>IF(J120&gt;=100,"Гос.задание по гос.услуге выполнено в полном объеме",IF(J120&gt;=90,"Гос.задание по гос.услуге выполнено",IF(J120&lt;90,"Гос.задание по гос.услуге не выполнено")))</f>
        <v>Гос.задание по гос.услуге не выполнено</v>
      </c>
    </row>
    <row r="121" ht="2.25" customHeight="1" thickBot="1"/>
    <row r="122" spans="1:11" ht="36" customHeight="1">
      <c r="A122" s="135" t="s">
        <v>35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7"/>
    </row>
    <row r="123" spans="1:11" ht="79.5" customHeight="1">
      <c r="A123" s="161" t="s">
        <v>16</v>
      </c>
      <c r="B123" s="20" t="s">
        <v>37</v>
      </c>
      <c r="C123" s="21" t="s">
        <v>17</v>
      </c>
      <c r="D123" s="22" t="s">
        <v>43</v>
      </c>
      <c r="E123" s="72">
        <v>0.1</v>
      </c>
      <c r="F123" s="67">
        <v>0</v>
      </c>
      <c r="G123" s="63" t="s">
        <v>56</v>
      </c>
      <c r="H123" s="63" t="s">
        <v>48</v>
      </c>
      <c r="I123" s="76">
        <f>IF(F123/E123*100&gt;100,100,F123/E123*100)</f>
        <v>0</v>
      </c>
      <c r="J123" s="83">
        <f>(I123+I124+I125)/3</f>
        <v>0</v>
      </c>
      <c r="K123" s="90">
        <f>IF(E126=0,J123,(J123+J126)/2)</f>
        <v>0</v>
      </c>
    </row>
    <row r="124" spans="1:11" ht="79.5" customHeight="1">
      <c r="A124" s="162"/>
      <c r="B124" s="25" t="s">
        <v>58</v>
      </c>
      <c r="C124" s="26" t="s">
        <v>17</v>
      </c>
      <c r="D124" s="27" t="s">
        <v>44</v>
      </c>
      <c r="E124" s="61">
        <v>90</v>
      </c>
      <c r="F124" s="74">
        <v>0</v>
      </c>
      <c r="G124" s="63" t="s">
        <v>49</v>
      </c>
      <c r="H124" s="68" t="s">
        <v>81</v>
      </c>
      <c r="I124" s="55">
        <f>IF(F124/E124*100&gt;100,100,F124/E124*100)</f>
        <v>0</v>
      </c>
      <c r="J124" s="86"/>
      <c r="K124" s="31"/>
    </row>
    <row r="125" spans="1:11" ht="79.5" customHeight="1">
      <c r="A125" s="162"/>
      <c r="B125" s="25" t="s">
        <v>57</v>
      </c>
      <c r="C125" s="26" t="s">
        <v>17</v>
      </c>
      <c r="D125" s="27" t="s">
        <v>45</v>
      </c>
      <c r="E125" s="66">
        <v>95</v>
      </c>
      <c r="F125" s="69">
        <v>0</v>
      </c>
      <c r="G125" s="63" t="s">
        <v>89</v>
      </c>
      <c r="H125" s="68" t="s">
        <v>52</v>
      </c>
      <c r="I125" s="55">
        <f>IF(F125/E125*100&gt;100,100,F125/E125*100)</f>
        <v>0</v>
      </c>
      <c r="J125" s="87"/>
      <c r="K125" s="33"/>
    </row>
    <row r="126" spans="1:11" ht="82.5" customHeight="1" thickBot="1">
      <c r="A126" s="34" t="s">
        <v>21</v>
      </c>
      <c r="B126" s="35" t="s">
        <v>22</v>
      </c>
      <c r="C126" s="36" t="s">
        <v>23</v>
      </c>
      <c r="D126" s="36"/>
      <c r="E126" s="70">
        <v>1</v>
      </c>
      <c r="F126" s="71">
        <v>0</v>
      </c>
      <c r="G126" s="63" t="s">
        <v>56</v>
      </c>
      <c r="H126" s="63" t="s">
        <v>48</v>
      </c>
      <c r="I126" s="56">
        <f>IF(E126=0,0,IF(F126/E126*100&gt;110,110,F126/E126*100))</f>
        <v>0</v>
      </c>
      <c r="J126" s="88">
        <f>(I126)</f>
        <v>0</v>
      </c>
      <c r="K126" s="38" t="str">
        <f>IF(J126&gt;=100,"Гос.задание по гос.услуге выполнено в полном объеме",IF(J126&gt;=90,"Гос.задание по гос.услуге выполнено",IF(J126&lt;90,"Гос.задание по гос.услуге не выполнено")))</f>
        <v>Гос.задание по гос.услуге не выполнено</v>
      </c>
    </row>
    <row r="127" spans="1:15" ht="29.25" customHeight="1">
      <c r="A127" s="155" t="s">
        <v>27</v>
      </c>
      <c r="B127" s="164"/>
      <c r="C127" s="164"/>
      <c r="D127" s="164"/>
      <c r="E127" s="164"/>
      <c r="F127" s="164"/>
      <c r="G127" s="164"/>
      <c r="H127" s="164"/>
      <c r="I127" s="164"/>
      <c r="J127" s="165"/>
      <c r="K127" s="41">
        <f>K7</f>
        <v>79.49611383108935</v>
      </c>
      <c r="L127" s="2"/>
      <c r="M127" s="2"/>
      <c r="N127" s="2"/>
      <c r="O127" s="2"/>
    </row>
    <row r="128" spans="1:15" ht="48" customHeight="1" thickBot="1">
      <c r="A128" s="166"/>
      <c r="B128" s="167"/>
      <c r="C128" s="167"/>
      <c r="D128" s="167"/>
      <c r="E128" s="167"/>
      <c r="F128" s="167"/>
      <c r="G128" s="167"/>
      <c r="H128" s="167"/>
      <c r="I128" s="167"/>
      <c r="J128" s="168"/>
      <c r="K128" s="42" t="str">
        <f>IF(K127&gt;=100,"Гос.задание выполнено в полном объеме",IF(K127&gt;=90,"Гос.задание выполнено",IF(K127&lt;90,"Гос.задание не выполнено")))</f>
        <v>Гос.задание не выполнено</v>
      </c>
      <c r="L128" s="2"/>
      <c r="M128" s="2"/>
      <c r="N128" s="2"/>
      <c r="O128" s="2"/>
    </row>
    <row r="129" spans="1:15" ht="20.25" customHeight="1">
      <c r="A129" s="155" t="s">
        <v>28</v>
      </c>
      <c r="B129" s="164"/>
      <c r="C129" s="164"/>
      <c r="D129" s="164"/>
      <c r="E129" s="164"/>
      <c r="F129" s="164"/>
      <c r="G129" s="164"/>
      <c r="H129" s="164"/>
      <c r="I129" s="164"/>
      <c r="J129" s="165"/>
      <c r="K129" s="41">
        <f>K46</f>
        <v>51.24576400166086</v>
      </c>
      <c r="L129" s="2"/>
      <c r="M129" s="2"/>
      <c r="N129" s="2"/>
      <c r="O129" s="2"/>
    </row>
    <row r="130" spans="1:15" ht="48.75" customHeight="1" thickBot="1">
      <c r="A130" s="166"/>
      <c r="B130" s="167"/>
      <c r="C130" s="167"/>
      <c r="D130" s="167"/>
      <c r="E130" s="167"/>
      <c r="F130" s="167"/>
      <c r="G130" s="167"/>
      <c r="H130" s="167"/>
      <c r="I130" s="167"/>
      <c r="J130" s="168"/>
      <c r="K130" s="42" t="str">
        <f>IF(K129&gt;=100,"Гос.задание выполнено в полном объеме",IF(K129&gt;=90,"Гос.задание выполнено",IF(K129&lt;90,"Гос.задание не выполнено")))</f>
        <v>Гос.задание не выполнено</v>
      </c>
      <c r="L130" s="2"/>
      <c r="M130" s="2"/>
      <c r="N130" s="2"/>
      <c r="O130" s="2"/>
    </row>
    <row r="131" spans="1:15" ht="20.25" customHeight="1">
      <c r="A131" s="155" t="s">
        <v>41</v>
      </c>
      <c r="B131" s="156"/>
      <c r="C131" s="156"/>
      <c r="D131" s="156"/>
      <c r="E131" s="156"/>
      <c r="F131" s="156"/>
      <c r="G131" s="156"/>
      <c r="H131" s="156"/>
      <c r="I131" s="156"/>
      <c r="J131" s="157"/>
      <c r="K131" s="41">
        <f>K99</f>
        <v>42.89824561403509</v>
      </c>
      <c r="L131" s="2"/>
      <c r="M131" s="2"/>
      <c r="N131" s="2"/>
      <c r="O131" s="2"/>
    </row>
    <row r="132" spans="1:15" ht="44.25" customHeight="1" thickBot="1">
      <c r="A132" s="158"/>
      <c r="B132" s="159"/>
      <c r="C132" s="159"/>
      <c r="D132" s="159"/>
      <c r="E132" s="159"/>
      <c r="F132" s="159"/>
      <c r="G132" s="159"/>
      <c r="H132" s="159"/>
      <c r="I132" s="159"/>
      <c r="J132" s="160"/>
      <c r="K132" s="42" t="str">
        <f>IF(K131&gt;=100,"Гос.задание выполнено в полном объеме",IF(K131&gt;=90,"Гос.задание выполнено",IF(K131&lt;90,"Гос.задание не выполнено")))</f>
        <v>Гос.задание не выполнено</v>
      </c>
      <c r="L132" s="2"/>
      <c r="M132" s="2"/>
      <c r="N132" s="2"/>
      <c r="O132" s="2"/>
    </row>
    <row r="135" spans="1:11" s="44" customFormat="1" ht="37.5">
      <c r="A135" s="43" t="s">
        <v>29</v>
      </c>
      <c r="B135" s="47" t="s">
        <v>59</v>
      </c>
      <c r="F135" s="52"/>
      <c r="J135" s="93"/>
      <c r="K135" s="46"/>
    </row>
    <row r="137" spans="1:2" ht="15">
      <c r="A137" s="4" t="s">
        <v>67</v>
      </c>
      <c r="B137" s="4" t="s">
        <v>66</v>
      </c>
    </row>
  </sheetData>
  <sheetProtection/>
  <mergeCells count="50">
    <mergeCell ref="A107:A109"/>
    <mergeCell ref="A51:A55"/>
    <mergeCell ref="A122:K122"/>
    <mergeCell ref="A123:A125"/>
    <mergeCell ref="A127:J128"/>
    <mergeCell ref="A129:J130"/>
    <mergeCell ref="A93:A97"/>
    <mergeCell ref="A106:K106"/>
    <mergeCell ref="A79:A83"/>
    <mergeCell ref="A71:K71"/>
    <mergeCell ref="A131:J132"/>
    <mergeCell ref="A99:A100"/>
    <mergeCell ref="B99:J100"/>
    <mergeCell ref="A101:K101"/>
    <mergeCell ref="A102:A104"/>
    <mergeCell ref="A65:A69"/>
    <mergeCell ref="A111:K111"/>
    <mergeCell ref="A112:A114"/>
    <mergeCell ref="A116:K116"/>
    <mergeCell ref="A117:A119"/>
    <mergeCell ref="A12:A15"/>
    <mergeCell ref="A46:A47"/>
    <mergeCell ref="B46:J47"/>
    <mergeCell ref="A48:A49"/>
    <mergeCell ref="A50:K50"/>
    <mergeCell ref="A1:K1"/>
    <mergeCell ref="B3:C3"/>
    <mergeCell ref="G3:J3"/>
    <mergeCell ref="A5:K5"/>
    <mergeCell ref="A6:K6"/>
    <mergeCell ref="A18:K18"/>
    <mergeCell ref="A7:A8"/>
    <mergeCell ref="B7:J8"/>
    <mergeCell ref="A9:A10"/>
    <mergeCell ref="A86:A90"/>
    <mergeCell ref="A92:K92"/>
    <mergeCell ref="A25:K25"/>
    <mergeCell ref="A26:A30"/>
    <mergeCell ref="A32:K32"/>
    <mergeCell ref="A33:A37"/>
    <mergeCell ref="A39:K39"/>
    <mergeCell ref="A40:A44"/>
    <mergeCell ref="A19:A23"/>
    <mergeCell ref="A58:A62"/>
    <mergeCell ref="A11:K11"/>
    <mergeCell ref="A85:K85"/>
    <mergeCell ref="A72:A76"/>
    <mergeCell ref="A78:K78"/>
    <mergeCell ref="A57:K57"/>
    <mergeCell ref="A64:K64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zoomScale="60" zoomScaleNormal="60" zoomScalePageLayoutView="0" workbookViewId="0" topLeftCell="A1">
      <selection activeCell="K13" sqref="K13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1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84" customWidth="1"/>
    <col min="11" max="11" width="23.57421875" style="40" customWidth="1"/>
    <col min="12" max="16384" width="9.140625" style="4" customWidth="1"/>
  </cols>
  <sheetData>
    <row r="1" spans="1:16" ht="30.7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48"/>
      <c r="G2" s="5"/>
      <c r="H2" s="5"/>
      <c r="I2" s="5"/>
      <c r="J2" s="82"/>
      <c r="K2" s="1"/>
      <c r="L2" s="2"/>
      <c r="M2" s="2"/>
      <c r="N2" s="2"/>
    </row>
    <row r="3" spans="1:11" ht="15.75">
      <c r="A3" s="6"/>
      <c r="B3" s="151" t="s">
        <v>1</v>
      </c>
      <c r="C3" s="151"/>
      <c r="D3" s="53" t="s">
        <v>86</v>
      </c>
      <c r="E3" s="7">
        <v>20</v>
      </c>
      <c r="F3" s="49">
        <v>23</v>
      </c>
      <c r="G3" s="152" t="s">
        <v>2</v>
      </c>
      <c r="H3" s="152"/>
      <c r="I3" s="152"/>
      <c r="J3" s="152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53" t="s">
        <v>46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21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5.75" customHeight="1">
      <c r="A7" s="144" t="s">
        <v>24</v>
      </c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3">
        <f>(K12+K19+K26+K33+K40)/5</f>
        <v>91.76227050183599</v>
      </c>
    </row>
    <row r="8" spans="1:11" ht="45" customHeight="1">
      <c r="A8" s="145"/>
      <c r="B8" s="147"/>
      <c r="C8" s="147"/>
      <c r="D8" s="147"/>
      <c r="E8" s="147"/>
      <c r="F8" s="147"/>
      <c r="G8" s="147"/>
      <c r="H8" s="147"/>
      <c r="I8" s="147"/>
      <c r="J8" s="147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</v>
      </c>
    </row>
    <row r="9" spans="1:11" ht="75">
      <c r="A9" s="148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6" t="s">
        <v>13</v>
      </c>
      <c r="K9" s="16" t="s">
        <v>14</v>
      </c>
    </row>
    <row r="10" spans="1:11" ht="15.75" thickBot="1">
      <c r="A10" s="149"/>
      <c r="B10" s="18">
        <v>1</v>
      </c>
      <c r="C10" s="18">
        <v>2</v>
      </c>
      <c r="D10" s="18">
        <v>3</v>
      </c>
      <c r="E10" s="18">
        <v>4</v>
      </c>
      <c r="F10" s="50">
        <v>5</v>
      </c>
      <c r="G10" s="18">
        <v>6</v>
      </c>
      <c r="H10" s="18">
        <v>7</v>
      </c>
      <c r="I10" s="18">
        <v>8</v>
      </c>
      <c r="J10" s="19">
        <v>9</v>
      </c>
      <c r="K10" s="19">
        <v>10</v>
      </c>
    </row>
    <row r="11" spans="1:11" ht="15.75">
      <c r="A11" s="135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1:12" ht="97.5" customHeight="1">
      <c r="A12" s="138" t="s">
        <v>16</v>
      </c>
      <c r="B12" s="20" t="s">
        <v>37</v>
      </c>
      <c r="C12" s="21" t="s">
        <v>17</v>
      </c>
      <c r="D12" s="22" t="s">
        <v>43</v>
      </c>
      <c r="E12" s="66">
        <v>1.6</v>
      </c>
      <c r="F12" s="67">
        <v>2.6</v>
      </c>
      <c r="G12" s="63" t="s">
        <v>49</v>
      </c>
      <c r="H12" s="63" t="s">
        <v>48</v>
      </c>
      <c r="I12" s="76">
        <f>IF(F12/E12*100&gt;100,100,F12/E12*100)</f>
        <v>100</v>
      </c>
      <c r="J12" s="83">
        <f>(I12+I13+I14+I15+I16)/5</f>
        <v>94.82105263157895</v>
      </c>
      <c r="K12" s="24">
        <f>IF(E17=0,J12,(J12+J17)/2)</f>
        <v>94.28552631578947</v>
      </c>
      <c r="L12" s="84"/>
    </row>
    <row r="13" spans="1:11" ht="70.5" customHeight="1">
      <c r="A13" s="139"/>
      <c r="B13" s="25" t="s">
        <v>38</v>
      </c>
      <c r="C13" s="26" t="s">
        <v>18</v>
      </c>
      <c r="D13" s="27" t="s">
        <v>19</v>
      </c>
      <c r="E13" s="61">
        <v>0</v>
      </c>
      <c r="F13" s="62">
        <v>0</v>
      </c>
      <c r="G13" s="63" t="s">
        <v>49</v>
      </c>
      <c r="H13" s="63" t="s">
        <v>74</v>
      </c>
      <c r="I13" s="55">
        <f>IF(F13=0,100,IF(F13&gt;5,89,90))</f>
        <v>100</v>
      </c>
      <c r="J13" s="85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</v>
      </c>
      <c r="K13" s="29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</v>
      </c>
    </row>
    <row r="14" spans="1:11" ht="84.75" customHeight="1">
      <c r="A14" s="139"/>
      <c r="B14" s="25" t="s">
        <v>53</v>
      </c>
      <c r="C14" s="26" t="s">
        <v>17</v>
      </c>
      <c r="D14" s="27" t="s">
        <v>44</v>
      </c>
      <c r="E14" s="61">
        <v>90</v>
      </c>
      <c r="F14" s="74">
        <v>98.1</v>
      </c>
      <c r="G14" s="63" t="s">
        <v>75</v>
      </c>
      <c r="H14" s="68" t="s">
        <v>76</v>
      </c>
      <c r="I14" s="55">
        <f>IF(F14/E14*100&gt;100,100,F14/E14*100)</f>
        <v>100</v>
      </c>
      <c r="J14" s="86"/>
      <c r="K14" s="31"/>
    </row>
    <row r="15" spans="1:11" ht="63.75" customHeight="1">
      <c r="A15" s="139"/>
      <c r="B15" s="25" t="s">
        <v>54</v>
      </c>
      <c r="C15" s="26" t="s">
        <v>17</v>
      </c>
      <c r="D15" s="27" t="s">
        <v>20</v>
      </c>
      <c r="E15" s="61">
        <v>70</v>
      </c>
      <c r="F15" s="74">
        <v>70</v>
      </c>
      <c r="G15" s="63" t="s">
        <v>61</v>
      </c>
      <c r="H15" s="68" t="s">
        <v>51</v>
      </c>
      <c r="I15" s="55">
        <f>IF(F15/E15*100&gt;100,100,F15/E15*100)</f>
        <v>100</v>
      </c>
      <c r="J15" s="86"/>
      <c r="K15" s="31"/>
    </row>
    <row r="16" spans="1:11" ht="87.75" customHeight="1">
      <c r="A16" s="64"/>
      <c r="B16" s="25" t="s">
        <v>55</v>
      </c>
      <c r="C16" s="26" t="s">
        <v>17</v>
      </c>
      <c r="D16" s="27" t="s">
        <v>45</v>
      </c>
      <c r="E16" s="66">
        <v>95</v>
      </c>
      <c r="F16" s="69">
        <v>70.4</v>
      </c>
      <c r="G16" s="63" t="s">
        <v>87</v>
      </c>
      <c r="H16" s="68" t="s">
        <v>52</v>
      </c>
      <c r="I16" s="55">
        <f>IF(F16/E16*100&gt;100,100,F16/E16*100)</f>
        <v>74.10526315789474</v>
      </c>
      <c r="J16" s="87"/>
      <c r="K16" s="33"/>
    </row>
    <row r="17" spans="1:11" ht="47.25" customHeight="1" thickBot="1">
      <c r="A17" s="34" t="s">
        <v>21</v>
      </c>
      <c r="B17" s="35" t="s">
        <v>22</v>
      </c>
      <c r="C17" s="36" t="s">
        <v>23</v>
      </c>
      <c r="D17" s="36"/>
      <c r="E17" s="70">
        <v>16</v>
      </c>
      <c r="F17" s="71">
        <v>15</v>
      </c>
      <c r="G17" s="63" t="s">
        <v>49</v>
      </c>
      <c r="H17" s="63" t="s">
        <v>48</v>
      </c>
      <c r="I17" s="56">
        <f>IF(E17=0,0,IF(F17/E17*100&gt;110,110,F17/E17*100))</f>
        <v>93.75</v>
      </c>
      <c r="J17" s="88">
        <f>(I17)</f>
        <v>93.75</v>
      </c>
      <c r="K17" s="38" t="str">
        <f>IF(J17&gt;=100,"Гос.задание по гос.услуге выполнено в полном объеме",IF(J17&gt;=90,"Гос.задание по гос.услуге выполнено",IF(J17&lt;90,"Гос.задание по гос.услуге не выполнено")))</f>
        <v>Гос.задание по гос.услуге выполнено</v>
      </c>
    </row>
    <row r="18" spans="1:11" ht="30" customHeight="1">
      <c r="A18" s="141" t="s">
        <v>33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87.75" customHeight="1">
      <c r="A19" s="138" t="s">
        <v>16</v>
      </c>
      <c r="B19" s="20" t="s">
        <v>37</v>
      </c>
      <c r="C19" s="21" t="s">
        <v>17</v>
      </c>
      <c r="D19" s="22" t="s">
        <v>43</v>
      </c>
      <c r="E19" s="66">
        <v>0.4</v>
      </c>
      <c r="F19" s="67">
        <v>0.7</v>
      </c>
      <c r="G19" s="63" t="s">
        <v>49</v>
      </c>
      <c r="H19" s="63" t="s">
        <v>48</v>
      </c>
      <c r="I19" s="23">
        <f>IF(F19/E19*100&gt;100,100,F19/E19*100)</f>
        <v>100</v>
      </c>
      <c r="J19" s="83">
        <f>(I19+I20+I21+I22+I23)/5</f>
        <v>94.82105263157895</v>
      </c>
      <c r="K19" s="24">
        <f>IF(E24=0,J19,(J19+J24)/2)</f>
        <v>97.41052631578947</v>
      </c>
    </row>
    <row r="20" spans="1:11" ht="70.5" customHeight="1">
      <c r="A20" s="139"/>
      <c r="B20" s="25" t="s">
        <v>38</v>
      </c>
      <c r="C20" s="26" t="s">
        <v>18</v>
      </c>
      <c r="D20" s="27" t="s">
        <v>19</v>
      </c>
      <c r="E20" s="61">
        <v>0</v>
      </c>
      <c r="F20" s="62">
        <v>0</v>
      </c>
      <c r="G20" s="63" t="s">
        <v>49</v>
      </c>
      <c r="H20" s="63" t="s">
        <v>79</v>
      </c>
      <c r="I20" s="78">
        <f>IF(F20=0,100,IF(F20&gt;5,89,90))</f>
        <v>100</v>
      </c>
      <c r="J20" s="85" t="str">
        <f>IF(J19&gt;=100,"Гос.задание по гос.услуге выполнено в полном объеме",IF(J19&gt;=90,"Гос.задание по гос.услуге выполнено",IF(J19&lt;90,"Гос.задание по гос.услуге не выполнено")))</f>
        <v>Гос.задание по гос.услуге выполнено</v>
      </c>
      <c r="K20" s="29" t="str">
        <f>IF(K19&gt;=100,"Гос.задание по гос.услуге выполнено в полном объеме",IF(K19&gt;=90,"Гос.задание по гос.услуге выполнено",IF(K19&lt;90,"Гос.задание по гос.услуге не выполнено")))</f>
        <v>Гос.задание по гос.услуге выполнено</v>
      </c>
    </row>
    <row r="21" spans="1:11" ht="85.5" customHeight="1">
      <c r="A21" s="139"/>
      <c r="B21" s="25" t="s">
        <v>53</v>
      </c>
      <c r="C21" s="26" t="s">
        <v>17</v>
      </c>
      <c r="D21" s="27" t="s">
        <v>44</v>
      </c>
      <c r="E21" s="61">
        <v>90</v>
      </c>
      <c r="F21" s="74">
        <v>98.1</v>
      </c>
      <c r="G21" s="63" t="s">
        <v>75</v>
      </c>
      <c r="H21" s="68" t="s">
        <v>80</v>
      </c>
      <c r="I21" s="55">
        <f>IF(F21/E21*100&gt;100,100,F21/E21*100)</f>
        <v>100</v>
      </c>
      <c r="J21" s="86"/>
      <c r="K21" s="31"/>
    </row>
    <row r="22" spans="1:11" ht="88.5" customHeight="1">
      <c r="A22" s="139"/>
      <c r="B22" s="25" t="s">
        <v>54</v>
      </c>
      <c r="C22" s="26" t="s">
        <v>17</v>
      </c>
      <c r="D22" s="27" t="s">
        <v>20</v>
      </c>
      <c r="E22" s="61">
        <v>70</v>
      </c>
      <c r="F22" s="74">
        <v>70</v>
      </c>
      <c r="G22" s="63" t="s">
        <v>61</v>
      </c>
      <c r="H22" s="68" t="s">
        <v>51</v>
      </c>
      <c r="I22" s="55">
        <f>IF(F22/E22*100&gt;100,100,F22/E22*100)</f>
        <v>100</v>
      </c>
      <c r="J22" s="86"/>
      <c r="K22" s="31"/>
    </row>
    <row r="23" spans="1:11" ht="88.5" customHeight="1">
      <c r="A23" s="140"/>
      <c r="B23" s="25" t="s">
        <v>55</v>
      </c>
      <c r="C23" s="26" t="s">
        <v>17</v>
      </c>
      <c r="D23" s="27" t="s">
        <v>45</v>
      </c>
      <c r="E23" s="66">
        <v>95</v>
      </c>
      <c r="F23" s="69">
        <v>70.4</v>
      </c>
      <c r="G23" s="63" t="s">
        <v>87</v>
      </c>
      <c r="H23" s="68" t="s">
        <v>52</v>
      </c>
      <c r="I23" s="55">
        <f>IF(F23/E23*100&gt;100,100,F23/E23*100)</f>
        <v>74.10526315789474</v>
      </c>
      <c r="J23" s="87"/>
      <c r="K23" s="33"/>
    </row>
    <row r="24" spans="1:11" ht="73.5" customHeight="1" thickBot="1">
      <c r="A24" s="34" t="s">
        <v>21</v>
      </c>
      <c r="B24" s="35" t="s">
        <v>22</v>
      </c>
      <c r="C24" s="36" t="s">
        <v>23</v>
      </c>
      <c r="D24" s="36"/>
      <c r="E24" s="70">
        <v>4</v>
      </c>
      <c r="F24" s="71">
        <v>4</v>
      </c>
      <c r="G24" s="63" t="s">
        <v>49</v>
      </c>
      <c r="H24" s="63" t="s">
        <v>48</v>
      </c>
      <c r="I24" s="56">
        <f>IF(E24=0,0,IF(F24/E24*100&gt;110,110,F24/E24*100))</f>
        <v>100</v>
      </c>
      <c r="J24" s="88">
        <f>(I24)</f>
        <v>100</v>
      </c>
      <c r="K24" s="38" t="str">
        <f>IF(J24&gt;=100,"Гос.задание по гос.услуге выполнено в полном объеме",IF(J24&gt;=90,"Гос.задание по гос.услуге выполнено",IF(J24&lt;90,"Гос.задание по гос.услуге не выполнено")))</f>
        <v>Гос.задание по гос.услуге выполнено в полном объеме</v>
      </c>
    </row>
    <row r="25" spans="1:11" ht="15.75">
      <c r="A25" s="135" t="s">
        <v>34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7"/>
    </row>
    <row r="26" spans="1:11" ht="102.75" customHeight="1">
      <c r="A26" s="138" t="s">
        <v>16</v>
      </c>
      <c r="B26" s="20" t="s">
        <v>37</v>
      </c>
      <c r="C26" s="21" t="s">
        <v>17</v>
      </c>
      <c r="D26" s="22" t="s">
        <v>43</v>
      </c>
      <c r="E26" s="66">
        <v>0.2</v>
      </c>
      <c r="F26" s="67">
        <v>0.7</v>
      </c>
      <c r="G26" s="63" t="s">
        <v>49</v>
      </c>
      <c r="H26" s="63" t="s">
        <v>48</v>
      </c>
      <c r="I26" s="76">
        <f>IF(F26/E26*100&gt;100,100,F26/E26*100)</f>
        <v>100</v>
      </c>
      <c r="J26" s="83">
        <f>(I26+I27+I28+I29+I30)/5</f>
        <v>94.82105263157895</v>
      </c>
      <c r="K26" s="24">
        <f>IF(E31=0,J26,(J26+J31)/2)</f>
        <v>102.41052631578947</v>
      </c>
    </row>
    <row r="27" spans="1:11" ht="73.5" customHeight="1">
      <c r="A27" s="139"/>
      <c r="B27" s="25" t="s">
        <v>38</v>
      </c>
      <c r="C27" s="26" t="s">
        <v>18</v>
      </c>
      <c r="D27" s="27" t="s">
        <v>19</v>
      </c>
      <c r="E27" s="61">
        <v>0</v>
      </c>
      <c r="F27" s="62">
        <v>0</v>
      </c>
      <c r="G27" s="63" t="s">
        <v>49</v>
      </c>
      <c r="H27" s="63" t="s">
        <v>74</v>
      </c>
      <c r="I27" s="55">
        <f>IF(F27=0,100,IF(F27&gt;5,89,90))</f>
        <v>100</v>
      </c>
      <c r="J27" s="85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</v>
      </c>
      <c r="K27" s="29" t="str">
        <f>IF(K26&gt;=100,"Гос.задание по гос.услуге выполнено в полном объеме",IF(K26&gt;=90,"Гос.задание по гос.услуге выполнено",IF(K26&lt;90,"Гос.задание по гос.услуге не выполнено")))</f>
        <v>Гос.задание по гос.услуге выполнено в полном объеме</v>
      </c>
    </row>
    <row r="28" spans="1:11" ht="84.75" customHeight="1">
      <c r="A28" s="139"/>
      <c r="B28" s="25" t="s">
        <v>53</v>
      </c>
      <c r="C28" s="26" t="s">
        <v>17</v>
      </c>
      <c r="D28" s="27" t="s">
        <v>44</v>
      </c>
      <c r="E28" s="61">
        <v>90</v>
      </c>
      <c r="F28" s="74">
        <v>98.1</v>
      </c>
      <c r="G28" s="63" t="s">
        <v>75</v>
      </c>
      <c r="H28" s="68" t="s">
        <v>80</v>
      </c>
      <c r="I28" s="55">
        <f>IF(F28/E28*100&gt;100,100,F28/E28*100)</f>
        <v>100</v>
      </c>
      <c r="J28" s="86"/>
      <c r="K28" s="31"/>
    </row>
    <row r="29" spans="1:11" ht="66" customHeight="1">
      <c r="A29" s="139"/>
      <c r="B29" s="25" t="s">
        <v>54</v>
      </c>
      <c r="C29" s="26" t="s">
        <v>17</v>
      </c>
      <c r="D29" s="27" t="s">
        <v>20</v>
      </c>
      <c r="E29" s="61">
        <v>70</v>
      </c>
      <c r="F29" s="74">
        <v>70</v>
      </c>
      <c r="G29" s="63" t="s">
        <v>61</v>
      </c>
      <c r="H29" s="68" t="s">
        <v>51</v>
      </c>
      <c r="I29" s="55">
        <f>IF(F29/E29*100&gt;100,100,F29/E29*100)</f>
        <v>100</v>
      </c>
      <c r="J29" s="86"/>
      <c r="K29" s="31"/>
    </row>
    <row r="30" spans="1:11" ht="87" customHeight="1">
      <c r="A30" s="140"/>
      <c r="B30" s="25" t="s">
        <v>55</v>
      </c>
      <c r="C30" s="26" t="s">
        <v>17</v>
      </c>
      <c r="D30" s="27" t="s">
        <v>45</v>
      </c>
      <c r="E30" s="66">
        <v>95</v>
      </c>
      <c r="F30" s="69">
        <v>70.4</v>
      </c>
      <c r="G30" s="63" t="s">
        <v>87</v>
      </c>
      <c r="H30" s="68" t="s">
        <v>52</v>
      </c>
      <c r="I30" s="55">
        <f>IF(F30/E30*100&gt;100,100,F30/E30*100)</f>
        <v>74.10526315789474</v>
      </c>
      <c r="J30" s="87"/>
      <c r="K30" s="33"/>
    </row>
    <row r="31" spans="1:11" ht="73.5" customHeight="1" thickBot="1">
      <c r="A31" s="34" t="s">
        <v>21</v>
      </c>
      <c r="B31" s="35" t="s">
        <v>22</v>
      </c>
      <c r="C31" s="36" t="s">
        <v>23</v>
      </c>
      <c r="D31" s="36"/>
      <c r="E31" s="70">
        <v>2</v>
      </c>
      <c r="F31" s="71">
        <v>4</v>
      </c>
      <c r="G31" s="63" t="s">
        <v>49</v>
      </c>
      <c r="H31" s="63" t="s">
        <v>48</v>
      </c>
      <c r="I31" s="56">
        <f>IF(E31=0,0,IF(F31/E31*100&gt;110,110,F31/E31*100))</f>
        <v>110</v>
      </c>
      <c r="J31" s="88">
        <f>(I31)</f>
        <v>110</v>
      </c>
      <c r="K31" s="38" t="str">
        <f>IF(J31&gt;=100,"Гос.задание по гос.услуге выполнено в полном объеме",IF(J31&gt;=90,"Гос.задание по гос.услуге выполнено",IF(J31&lt;90,"Гос.задание по гос.услуге не выполнено")))</f>
        <v>Гос.задание по гос.услуге выполнено в полном объеме</v>
      </c>
    </row>
    <row r="32" spans="1:11" ht="15.75">
      <c r="A32" s="135" t="s">
        <v>35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ht="128.25" customHeight="1">
      <c r="A33" s="138" t="s">
        <v>16</v>
      </c>
      <c r="B33" s="20" t="s">
        <v>37</v>
      </c>
      <c r="C33" s="21" t="s">
        <v>17</v>
      </c>
      <c r="D33" s="22" t="s">
        <v>43</v>
      </c>
      <c r="E33" s="72">
        <v>4.3</v>
      </c>
      <c r="F33" s="67">
        <v>2.7</v>
      </c>
      <c r="G33" s="63" t="s">
        <v>49</v>
      </c>
      <c r="H33" s="63" t="s">
        <v>48</v>
      </c>
      <c r="I33" s="76">
        <f>IF(F33/E33*100&gt;100,100,F33/E33*100)</f>
        <v>62.79069767441862</v>
      </c>
      <c r="J33" s="83">
        <f>(I33+I34+I35+I36+I37)/5</f>
        <v>87.37919216646267</v>
      </c>
      <c r="K33" s="24">
        <f>IF(E38=0,J33,(J33+J38)/2)</f>
        <v>62.29424724602204</v>
      </c>
    </row>
    <row r="34" spans="1:11" ht="70.5" customHeight="1">
      <c r="A34" s="139"/>
      <c r="B34" s="25" t="s">
        <v>38</v>
      </c>
      <c r="C34" s="26" t="s">
        <v>18</v>
      </c>
      <c r="D34" s="27" t="s">
        <v>19</v>
      </c>
      <c r="E34" s="61">
        <v>0</v>
      </c>
      <c r="F34" s="62">
        <v>0</v>
      </c>
      <c r="G34" s="63" t="s">
        <v>49</v>
      </c>
      <c r="H34" s="63" t="s">
        <v>74</v>
      </c>
      <c r="I34" s="55">
        <f>IF(F34=0,100,IF(F34&gt;5,89,90))</f>
        <v>100</v>
      </c>
      <c r="J34" s="85" t="str">
        <f>IF(J33&gt;=100,"Гос.задание по гос.услуге выполнено в полном объеме",IF(J33&gt;=90,"Гос.задание по гос.услуге выполнено",IF(J33&lt;90,"Гос.задание по гос.услуге не выполнено")))</f>
        <v>Гос.задание по гос.услуге не выполнено</v>
      </c>
      <c r="K34" s="29" t="str">
        <f>IF(K33&gt;=100,"Гос.задание по гос.услуге выполнено в полном объеме",IF(K33&gt;=90,"Гос.задание по гос.услуге выполнено",IF(K33&lt;90,"Гос.задание по гос.услуге не выполнено")))</f>
        <v>Гос.задание по гос.услуге не выполнено</v>
      </c>
    </row>
    <row r="35" spans="1:11" ht="89.25" customHeight="1">
      <c r="A35" s="139"/>
      <c r="B35" s="25" t="s">
        <v>53</v>
      </c>
      <c r="C35" s="26" t="s">
        <v>17</v>
      </c>
      <c r="D35" s="27" t="s">
        <v>44</v>
      </c>
      <c r="E35" s="61">
        <v>90</v>
      </c>
      <c r="F35" s="74">
        <v>98.1</v>
      </c>
      <c r="G35" s="63" t="s">
        <v>49</v>
      </c>
      <c r="H35" s="68" t="s">
        <v>76</v>
      </c>
      <c r="I35" s="55">
        <f>IF(F35/E35*100&gt;100,100,F35/E35*100)</f>
        <v>100</v>
      </c>
      <c r="J35" s="86"/>
      <c r="K35" s="31"/>
    </row>
    <row r="36" spans="1:11" ht="60.75" customHeight="1">
      <c r="A36" s="139"/>
      <c r="B36" s="25" t="s">
        <v>54</v>
      </c>
      <c r="C36" s="26" t="s">
        <v>17</v>
      </c>
      <c r="D36" s="27" t="s">
        <v>20</v>
      </c>
      <c r="E36" s="61">
        <v>70</v>
      </c>
      <c r="F36" s="74">
        <v>70</v>
      </c>
      <c r="G36" s="63" t="s">
        <v>61</v>
      </c>
      <c r="H36" s="68" t="s">
        <v>51</v>
      </c>
      <c r="I36" s="55">
        <f>IF(F36/E36*100&gt;100,100,F36/E36*100)</f>
        <v>100</v>
      </c>
      <c r="J36" s="86"/>
      <c r="K36" s="31"/>
    </row>
    <row r="37" spans="1:11" ht="89.25" customHeight="1">
      <c r="A37" s="140"/>
      <c r="B37" s="25" t="s">
        <v>55</v>
      </c>
      <c r="C37" s="26" t="s">
        <v>17</v>
      </c>
      <c r="D37" s="27" t="s">
        <v>45</v>
      </c>
      <c r="E37" s="66">
        <v>95</v>
      </c>
      <c r="F37" s="69">
        <v>70.4</v>
      </c>
      <c r="G37" s="63" t="s">
        <v>87</v>
      </c>
      <c r="H37" s="68" t="s">
        <v>52</v>
      </c>
      <c r="I37" s="55">
        <f>IF(F37/E37*100&gt;100,100,F37/E37*100)</f>
        <v>74.10526315789474</v>
      </c>
      <c r="J37" s="87"/>
      <c r="K37" s="33"/>
    </row>
    <row r="38" spans="1:11" ht="80.25" customHeight="1" thickBot="1">
      <c r="A38" s="34" t="s">
        <v>21</v>
      </c>
      <c r="B38" s="35" t="s">
        <v>22</v>
      </c>
      <c r="C38" s="36" t="s">
        <v>23</v>
      </c>
      <c r="D38" s="36"/>
      <c r="E38" s="70">
        <v>43</v>
      </c>
      <c r="F38" s="71">
        <v>16</v>
      </c>
      <c r="G38" s="63" t="s">
        <v>49</v>
      </c>
      <c r="H38" s="63" t="s">
        <v>48</v>
      </c>
      <c r="I38" s="56">
        <f>IF(E38=0,0,IF(F38/E38*100&gt;110,110,F38/E38*100))</f>
        <v>37.2093023255814</v>
      </c>
      <c r="J38" s="88">
        <f>(I38)</f>
        <v>37.2093023255814</v>
      </c>
      <c r="K38" s="38" t="str">
        <f>IF(J38&gt;=100,"Гос.задание по гос.услуге выполнено в полном объеме",IF(J38&gt;=90,"Гос.задание по гос.услуге выполнено",IF(J38&lt;90,"Гос.задание по гос.услуге не выполнено")))</f>
        <v>Гос.задание по гос.услуге не выполнено</v>
      </c>
    </row>
    <row r="39" spans="1:11" ht="15.75">
      <c r="A39" s="135" t="s">
        <v>31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</row>
    <row r="40" spans="1:11" ht="126.75" customHeight="1">
      <c r="A40" s="138" t="s">
        <v>16</v>
      </c>
      <c r="B40" s="20" t="s">
        <v>37</v>
      </c>
      <c r="C40" s="21" t="s">
        <v>17</v>
      </c>
      <c r="D40" s="22" t="s">
        <v>43</v>
      </c>
      <c r="E40" s="66">
        <v>0.2</v>
      </c>
      <c r="F40" s="67">
        <v>0.7</v>
      </c>
      <c r="G40" s="63" t="s">
        <v>56</v>
      </c>
      <c r="H40" s="63" t="s">
        <v>48</v>
      </c>
      <c r="I40" s="76">
        <f>IF(F40/E40*100&gt;100,100,F40/E40*100)</f>
        <v>100</v>
      </c>
      <c r="J40" s="83">
        <f>(I40+I41+I42+I43+I44)/5</f>
        <v>94.82105263157895</v>
      </c>
      <c r="K40" s="24">
        <f>IF(E45=0,J40,(J40+J45)/2)</f>
        <v>102.41052631578947</v>
      </c>
    </row>
    <row r="41" spans="1:11" ht="55.5" customHeight="1">
      <c r="A41" s="139"/>
      <c r="B41" s="25" t="s">
        <v>38</v>
      </c>
      <c r="C41" s="26" t="s">
        <v>18</v>
      </c>
      <c r="D41" s="27" t="s">
        <v>19</v>
      </c>
      <c r="E41" s="61">
        <v>0</v>
      </c>
      <c r="F41" s="62">
        <v>0</v>
      </c>
      <c r="G41" s="63" t="s">
        <v>49</v>
      </c>
      <c r="H41" s="63" t="s">
        <v>74</v>
      </c>
      <c r="I41" s="78">
        <f>IF(F41=0,100,IF(F41&gt;5,89,90))</f>
        <v>100</v>
      </c>
      <c r="J41" s="85" t="str">
        <f>IF(J40&gt;=100,"Гос.задание по гос.услуге выполнено в полном объеме",IF(J40&gt;=90,"Гос.задание по гос.услуге выполнено",IF(J40&lt;90,"Гос.задание по гос.услуге не выполнено")))</f>
        <v>Гос.задание по гос.услуге выполнено</v>
      </c>
      <c r="K41" s="29" t="str">
        <f>IF(K40&gt;=100,"Гос.задание по гос.услуге выполнено в полном объеме",IF(K40&gt;=90,"Гос.задание по гос.услуге выполнено",IF(K40&lt;90,"Гос.задание по гос.услуге не выполнено")))</f>
        <v>Гос.задание по гос.услуге выполнено в полном объеме</v>
      </c>
    </row>
    <row r="42" spans="1:11" ht="87" customHeight="1">
      <c r="A42" s="139"/>
      <c r="B42" s="25" t="s">
        <v>53</v>
      </c>
      <c r="C42" s="26" t="s">
        <v>17</v>
      </c>
      <c r="D42" s="27" t="s">
        <v>44</v>
      </c>
      <c r="E42" s="61">
        <v>90</v>
      </c>
      <c r="F42" s="74">
        <v>98.1</v>
      </c>
      <c r="G42" s="63" t="s">
        <v>75</v>
      </c>
      <c r="H42" s="68" t="s">
        <v>80</v>
      </c>
      <c r="I42" s="55">
        <f>IF(F42/E42*100&gt;100,100,F42/E42*100)</f>
        <v>100</v>
      </c>
      <c r="J42" s="86"/>
      <c r="K42" s="31"/>
    </row>
    <row r="43" spans="1:11" ht="45.75" customHeight="1">
      <c r="A43" s="139"/>
      <c r="B43" s="25" t="s">
        <v>54</v>
      </c>
      <c r="C43" s="26" t="s">
        <v>17</v>
      </c>
      <c r="D43" s="27" t="s">
        <v>20</v>
      </c>
      <c r="E43" s="61">
        <v>70</v>
      </c>
      <c r="F43" s="62">
        <v>70</v>
      </c>
      <c r="G43" s="63" t="s">
        <v>61</v>
      </c>
      <c r="H43" s="68" t="s">
        <v>51</v>
      </c>
      <c r="I43" s="55">
        <f>IF(F43/E43*100&gt;100,100,F43/E43*100)</f>
        <v>100</v>
      </c>
      <c r="J43" s="86"/>
      <c r="K43" s="31"/>
    </row>
    <row r="44" spans="1:11" ht="86.25" customHeight="1">
      <c r="A44" s="140"/>
      <c r="B44" s="25" t="s">
        <v>55</v>
      </c>
      <c r="C44" s="26" t="s">
        <v>17</v>
      </c>
      <c r="D44" s="27" t="s">
        <v>45</v>
      </c>
      <c r="E44" s="66">
        <v>95</v>
      </c>
      <c r="F44" s="69">
        <v>70.4</v>
      </c>
      <c r="G44" s="63" t="s">
        <v>87</v>
      </c>
      <c r="H44" s="68" t="s">
        <v>52</v>
      </c>
      <c r="I44" s="55">
        <f>IF(F44/E44*100&gt;100,100,F44/E44*100)</f>
        <v>74.10526315789474</v>
      </c>
      <c r="J44" s="87"/>
      <c r="K44" s="33"/>
    </row>
    <row r="45" spans="1:11" ht="69" customHeight="1" thickBot="1">
      <c r="A45" s="34" t="s">
        <v>21</v>
      </c>
      <c r="B45" s="35" t="s">
        <v>22</v>
      </c>
      <c r="C45" s="36" t="s">
        <v>23</v>
      </c>
      <c r="D45" s="36"/>
      <c r="E45" s="70">
        <v>2</v>
      </c>
      <c r="F45" s="71">
        <v>4</v>
      </c>
      <c r="G45" s="63" t="s">
        <v>49</v>
      </c>
      <c r="H45" s="63" t="s">
        <v>48</v>
      </c>
      <c r="I45" s="56">
        <f>IF(E45=0,0,IF(F45/E45*100&gt;110,110,F45/E45*100))</f>
        <v>110</v>
      </c>
      <c r="J45" s="88">
        <f>(I45)</f>
        <v>110</v>
      </c>
      <c r="K45" s="38" t="str">
        <f>IF(J45&gt;=100,"Гос.задание по гос.услуге выполнено в полном объеме",IF(J45&gt;=90,"Гос.задание по гос.услуге выполнено",IF(J45&lt;90,"Гос.задание по гос.услуге не выполнено")))</f>
        <v>Гос.задание по гос.услуге выполнено в полном объеме</v>
      </c>
    </row>
    <row r="46" spans="1:15" s="51" customFormat="1" ht="20.25" customHeight="1">
      <c r="A46" s="144" t="s">
        <v>25</v>
      </c>
      <c r="B46" s="146" t="s">
        <v>26</v>
      </c>
      <c r="C46" s="146"/>
      <c r="D46" s="146"/>
      <c r="E46" s="146"/>
      <c r="F46" s="146"/>
      <c r="G46" s="146"/>
      <c r="H46" s="146"/>
      <c r="I46" s="146"/>
      <c r="J46" s="146"/>
      <c r="K46" s="13">
        <f>(K51+K58+K65+K72+K79+K86+K93)/7</f>
        <v>64.79599789988268</v>
      </c>
      <c r="L46" s="57"/>
      <c r="M46" s="57"/>
      <c r="N46" s="57"/>
      <c r="O46" s="57"/>
    </row>
    <row r="47" spans="1:15" s="51" customFormat="1" ht="42" customHeight="1">
      <c r="A47" s="145"/>
      <c r="B47" s="147"/>
      <c r="C47" s="147"/>
      <c r="D47" s="147"/>
      <c r="E47" s="147"/>
      <c r="F47" s="147"/>
      <c r="G47" s="147"/>
      <c r="H47" s="147"/>
      <c r="I47" s="147"/>
      <c r="J47" s="147"/>
      <c r="K47" s="58" t="str">
        <f>IF(K46&gt;=100,"Гос.задание по гос.услуге выполнено в полном объеме",IF(K46&gt;=90,"Гос.задание по гос.услуге выполнено",IF(K46&lt;90,"Гос.задание по гос.услуге не выполнено")))</f>
        <v>Гос.задание по гос.услуге не выполнено</v>
      </c>
      <c r="L47" s="57"/>
      <c r="M47" s="57"/>
      <c r="N47" s="57"/>
      <c r="O47" s="57"/>
    </row>
    <row r="48" spans="1:11" ht="75" customHeight="1">
      <c r="A48" s="148" t="s">
        <v>4</v>
      </c>
      <c r="B48" s="15" t="s">
        <v>5</v>
      </c>
      <c r="C48" s="15" t="s">
        <v>6</v>
      </c>
      <c r="D48" s="15" t="s">
        <v>7</v>
      </c>
      <c r="E48" s="15" t="s">
        <v>8</v>
      </c>
      <c r="F48" s="16" t="s">
        <v>9</v>
      </c>
      <c r="G48" s="15" t="s">
        <v>10</v>
      </c>
      <c r="H48" s="15" t="s">
        <v>11</v>
      </c>
      <c r="I48" s="15" t="s">
        <v>12</v>
      </c>
      <c r="J48" s="16" t="s">
        <v>13</v>
      </c>
      <c r="K48" s="16" t="s">
        <v>14</v>
      </c>
    </row>
    <row r="49" spans="1:11" ht="18" customHeight="1" thickBot="1">
      <c r="A49" s="149"/>
      <c r="B49" s="18">
        <v>1</v>
      </c>
      <c r="C49" s="18">
        <v>2</v>
      </c>
      <c r="D49" s="18">
        <v>3</v>
      </c>
      <c r="E49" s="18">
        <v>4</v>
      </c>
      <c r="F49" s="50">
        <v>5</v>
      </c>
      <c r="G49" s="18">
        <v>6</v>
      </c>
      <c r="H49" s="18">
        <v>7</v>
      </c>
      <c r="I49" s="18">
        <v>8</v>
      </c>
      <c r="J49" s="19">
        <v>9</v>
      </c>
      <c r="K49" s="19">
        <v>10</v>
      </c>
    </row>
    <row r="50" spans="1:11" ht="26.25" customHeight="1">
      <c r="A50" s="135" t="s">
        <v>30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ht="106.5" customHeight="1">
      <c r="A51" s="138" t="s">
        <v>16</v>
      </c>
      <c r="B51" s="20" t="s">
        <v>37</v>
      </c>
      <c r="C51" s="21" t="s">
        <v>17</v>
      </c>
      <c r="D51" s="22" t="s">
        <v>43</v>
      </c>
      <c r="E51" s="66">
        <v>0.2</v>
      </c>
      <c r="F51" s="89">
        <v>0</v>
      </c>
      <c r="G51" s="63" t="s">
        <v>49</v>
      </c>
      <c r="H51" s="63" t="s">
        <v>48</v>
      </c>
      <c r="I51" s="76">
        <f>IF(F51/E51*100&gt;100,100,F51/E51*100)</f>
        <v>0</v>
      </c>
      <c r="J51" s="83">
        <f>(I51+I52+I53+I54+I55)/5</f>
        <v>0</v>
      </c>
      <c r="K51" s="90">
        <f>IF(E56=0,J51,(J51+J56)/2)</f>
        <v>0</v>
      </c>
    </row>
    <row r="52" spans="1:11" ht="56.25" customHeight="1">
      <c r="A52" s="139"/>
      <c r="B52" s="25" t="s">
        <v>38</v>
      </c>
      <c r="C52" s="26" t="s">
        <v>18</v>
      </c>
      <c r="D52" s="27" t="s">
        <v>19</v>
      </c>
      <c r="E52" s="61">
        <v>0</v>
      </c>
      <c r="F52" s="62">
        <v>0</v>
      </c>
      <c r="G52" s="63" t="s">
        <v>49</v>
      </c>
      <c r="H52" s="63" t="s">
        <v>74</v>
      </c>
      <c r="I52" s="78">
        <v>0</v>
      </c>
      <c r="J52" s="85" t="str">
        <f>IF(J51&gt;=100,"Гос.задание по гос.услуге выполнено в полном объеме",IF(J51&gt;=90,"Гос.задание по гос.услуге выполнено",IF(J51&lt;90,"Гос.задание по гос.услуге не выполнено")))</f>
        <v>Гос.задание по гос.услуге не выполнено</v>
      </c>
      <c r="K52" s="29" t="str">
        <f>IF(K51&gt;=100,"Гос.задание по гос.услуге выполнено в полном объеме",IF(K51&gt;=90,"Гос.задание по гос.услуге выполнено",IF(K51&lt;90,"Гос.задание по гос.услуге не выполнено")))</f>
        <v>Гос.задание по гос.услуге не выполнено</v>
      </c>
    </row>
    <row r="53" spans="1:11" ht="81" customHeight="1">
      <c r="A53" s="139"/>
      <c r="B53" s="25" t="s">
        <v>53</v>
      </c>
      <c r="C53" s="26" t="s">
        <v>17</v>
      </c>
      <c r="D53" s="27" t="s">
        <v>44</v>
      </c>
      <c r="E53" s="61">
        <v>90</v>
      </c>
      <c r="F53" s="74">
        <v>0</v>
      </c>
      <c r="G53" s="63" t="s">
        <v>75</v>
      </c>
      <c r="H53" s="68" t="s">
        <v>76</v>
      </c>
      <c r="I53" s="55">
        <f>IF(F53/E53*100&gt;100,100,F53/E53*100)</f>
        <v>0</v>
      </c>
      <c r="J53" s="86"/>
      <c r="K53" s="31"/>
    </row>
    <row r="54" spans="1:11" ht="62.25" customHeight="1">
      <c r="A54" s="139"/>
      <c r="B54" s="25" t="s">
        <v>54</v>
      </c>
      <c r="C54" s="26" t="s">
        <v>17</v>
      </c>
      <c r="D54" s="27" t="s">
        <v>20</v>
      </c>
      <c r="E54" s="61">
        <v>70</v>
      </c>
      <c r="F54" s="62">
        <v>0</v>
      </c>
      <c r="G54" s="63" t="s">
        <v>61</v>
      </c>
      <c r="H54" s="68" t="s">
        <v>51</v>
      </c>
      <c r="I54" s="55">
        <f>IF(F54/E54*100&gt;100,100,F54/E54*100)</f>
        <v>0</v>
      </c>
      <c r="J54" s="86"/>
      <c r="K54" s="31"/>
    </row>
    <row r="55" spans="1:11" ht="86.25" customHeight="1">
      <c r="A55" s="140"/>
      <c r="B55" s="25" t="s">
        <v>55</v>
      </c>
      <c r="C55" s="26" t="s">
        <v>17</v>
      </c>
      <c r="D55" s="27" t="s">
        <v>45</v>
      </c>
      <c r="E55" s="66">
        <v>95</v>
      </c>
      <c r="F55" s="69">
        <v>0</v>
      </c>
      <c r="G55" s="63" t="s">
        <v>87</v>
      </c>
      <c r="H55" s="68" t="s">
        <v>52</v>
      </c>
      <c r="I55" s="55">
        <f>IF(F55/E55*100&gt;100,100,F55/E55*100)</f>
        <v>0</v>
      </c>
      <c r="J55" s="87"/>
      <c r="K55" s="33"/>
    </row>
    <row r="56" spans="1:11" ht="73.5" customHeight="1" thickBot="1">
      <c r="A56" s="34" t="s">
        <v>21</v>
      </c>
      <c r="B56" s="35" t="s">
        <v>22</v>
      </c>
      <c r="C56" s="36" t="s">
        <v>23</v>
      </c>
      <c r="D56" s="36"/>
      <c r="E56" s="70">
        <v>2</v>
      </c>
      <c r="F56" s="71">
        <v>0</v>
      </c>
      <c r="G56" s="63" t="s">
        <v>56</v>
      </c>
      <c r="H56" s="63" t="s">
        <v>48</v>
      </c>
      <c r="I56" s="56">
        <f>IF(E56=0,0,IF(F56/E56*100&gt;110,110,F56/E56*100))</f>
        <v>0</v>
      </c>
      <c r="J56" s="88">
        <f>(I56)</f>
        <v>0</v>
      </c>
      <c r="K56" s="38" t="str">
        <f>IF(J56&gt;=100,"Гос.задание по гос.услуге выполнено в полном объеме",IF(J56&gt;=90,"Гос.задание по гос.услуге выполнено",IF(J56&lt;90,"Гос.задание по гос.услуге не выполнено")))</f>
        <v>Гос.задание по гос.услуге не выполнено</v>
      </c>
    </row>
    <row r="57" spans="1:11" ht="24.75" customHeight="1">
      <c r="A57" s="135" t="s">
        <v>31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7"/>
    </row>
    <row r="58" spans="1:11" ht="97.5" customHeight="1">
      <c r="A58" s="138" t="s">
        <v>16</v>
      </c>
      <c r="B58" s="20" t="s">
        <v>37</v>
      </c>
      <c r="C58" s="21" t="s">
        <v>17</v>
      </c>
      <c r="D58" s="22" t="s">
        <v>43</v>
      </c>
      <c r="E58" s="66">
        <v>4.5</v>
      </c>
      <c r="F58" s="67">
        <v>4.1</v>
      </c>
      <c r="G58" s="63" t="s">
        <v>49</v>
      </c>
      <c r="H58" s="63" t="s">
        <v>48</v>
      </c>
      <c r="I58" s="76">
        <f>IF(F58/E58*100&gt;100,100,F58/E58*100)</f>
        <v>91.1111111111111</v>
      </c>
      <c r="J58" s="83">
        <f>(I58+I59+I60+I61+I62)/5</f>
        <v>93.04327485380117</v>
      </c>
      <c r="K58" s="24">
        <f>IF(E63=0,J58,(J58+J63)/2)</f>
        <v>73.18830409356725</v>
      </c>
    </row>
    <row r="59" spans="1:11" ht="52.5" customHeight="1">
      <c r="A59" s="139"/>
      <c r="B59" s="25" t="s">
        <v>38</v>
      </c>
      <c r="C59" s="26" t="s">
        <v>18</v>
      </c>
      <c r="D59" s="27" t="s">
        <v>19</v>
      </c>
      <c r="E59" s="61">
        <v>0</v>
      </c>
      <c r="F59" s="62">
        <v>0</v>
      </c>
      <c r="G59" s="63" t="s">
        <v>49</v>
      </c>
      <c r="H59" s="63" t="s">
        <v>74</v>
      </c>
      <c r="I59" s="55">
        <f>IF(F59=0,100,IF(F59&gt;5,89,90))</f>
        <v>100</v>
      </c>
      <c r="J59" s="85" t="str">
        <f>IF(J58&gt;=100,"Гос.задание по гос.услуге выполнено в полном объеме",IF(J58&gt;=90,"Гос.задание по гос.услуге выполнено",IF(J58&lt;90,"Гос.задание по гос.услуге не выполнено")))</f>
        <v>Гос.задание по гос.услуге выполнено</v>
      </c>
      <c r="K59" s="29" t="str">
        <f>IF(K58&gt;=100,"Гос.задание по гос.услуге выполнено в полном объеме",IF(K58&gt;=90,"Гос.задание по гос.услуге выполнено",IF(K58&lt;90,"Гос.задание по гос.услуге не выполнено")))</f>
        <v>Гос.задание по гос.услуге не выполнено</v>
      </c>
    </row>
    <row r="60" spans="1:11" ht="84" customHeight="1">
      <c r="A60" s="139"/>
      <c r="B60" s="25" t="s">
        <v>53</v>
      </c>
      <c r="C60" s="26" t="s">
        <v>17</v>
      </c>
      <c r="D60" s="27" t="s">
        <v>44</v>
      </c>
      <c r="E60" s="61">
        <v>90</v>
      </c>
      <c r="F60" s="74">
        <v>98.1</v>
      </c>
      <c r="G60" s="63" t="s">
        <v>75</v>
      </c>
      <c r="H60" s="68" t="s">
        <v>80</v>
      </c>
      <c r="I60" s="55">
        <f>IF(F60/E60*100&gt;100,100,F60/E60*100)</f>
        <v>100</v>
      </c>
      <c r="J60" s="86"/>
      <c r="K60" s="31"/>
    </row>
    <row r="61" spans="1:11" ht="66.75" customHeight="1">
      <c r="A61" s="139"/>
      <c r="B61" s="25" t="s">
        <v>54</v>
      </c>
      <c r="C61" s="26" t="s">
        <v>17</v>
      </c>
      <c r="D61" s="27" t="s">
        <v>20</v>
      </c>
      <c r="E61" s="61">
        <v>70</v>
      </c>
      <c r="F61" s="62">
        <v>70</v>
      </c>
      <c r="G61" s="63" t="s">
        <v>61</v>
      </c>
      <c r="H61" s="68" t="s">
        <v>51</v>
      </c>
      <c r="I61" s="55">
        <f>IF(F61/E61*100&gt;100,100,F61/E61*100)</f>
        <v>100</v>
      </c>
      <c r="J61" s="86"/>
      <c r="K61" s="31"/>
    </row>
    <row r="62" spans="1:11" ht="87.75" customHeight="1">
      <c r="A62" s="140"/>
      <c r="B62" s="25" t="s">
        <v>55</v>
      </c>
      <c r="C62" s="26" t="s">
        <v>17</v>
      </c>
      <c r="D62" s="27" t="s">
        <v>45</v>
      </c>
      <c r="E62" s="66">
        <v>95</v>
      </c>
      <c r="F62" s="69">
        <v>70.4</v>
      </c>
      <c r="G62" s="63" t="s">
        <v>87</v>
      </c>
      <c r="H62" s="68" t="s">
        <v>52</v>
      </c>
      <c r="I62" s="55">
        <f>IF(F62/E62*100&gt;100,100,F62/E62*100)</f>
        <v>74.10526315789474</v>
      </c>
      <c r="J62" s="87"/>
      <c r="K62" s="33"/>
    </row>
    <row r="63" spans="1:11" ht="82.5" customHeight="1" thickBot="1">
      <c r="A63" s="34" t="s">
        <v>21</v>
      </c>
      <c r="B63" s="35" t="s">
        <v>22</v>
      </c>
      <c r="C63" s="36" t="s">
        <v>23</v>
      </c>
      <c r="D63" s="36"/>
      <c r="E63" s="70">
        <v>45</v>
      </c>
      <c r="F63" s="71">
        <v>24</v>
      </c>
      <c r="G63" s="63" t="s">
        <v>49</v>
      </c>
      <c r="H63" s="63" t="s">
        <v>48</v>
      </c>
      <c r="I63" s="56">
        <f>IF(E63=0,0,IF(F63/E63*100&gt;110,110,F63/E63*100))</f>
        <v>53.333333333333336</v>
      </c>
      <c r="J63" s="88">
        <f>(I63)</f>
        <v>53.333333333333336</v>
      </c>
      <c r="K63" s="38" t="str">
        <f>IF(J63&gt;=100,"Гос.задание по гос.услуге выполнено в полном объеме",IF(J63&gt;=90,"Гос.задание по гос.услуге выполнено",IF(J63&lt;90,"Гос.задание по гос.услуге не выполнено")))</f>
        <v>Гос.задание по гос.услуге не выполнено</v>
      </c>
    </row>
    <row r="64" spans="1:11" ht="22.5" customHeight="1">
      <c r="A64" s="135" t="s">
        <v>32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7"/>
    </row>
    <row r="65" spans="1:11" ht="102.75" customHeight="1">
      <c r="A65" s="138" t="s">
        <v>16</v>
      </c>
      <c r="B65" s="20" t="s">
        <v>37</v>
      </c>
      <c r="C65" s="21" t="s">
        <v>17</v>
      </c>
      <c r="D65" s="22" t="s">
        <v>43</v>
      </c>
      <c r="E65" s="72">
        <v>33.4</v>
      </c>
      <c r="F65" s="67">
        <v>37.3</v>
      </c>
      <c r="G65" s="63" t="s">
        <v>49</v>
      </c>
      <c r="H65" s="63" t="s">
        <v>48</v>
      </c>
      <c r="I65" s="76">
        <f>IF(F65/E65*100&gt;100,100,F65/E65*100)</f>
        <v>100</v>
      </c>
      <c r="J65" s="83">
        <f>(I65+I66+I67+I68+I69)/5</f>
        <v>94.82105263157895</v>
      </c>
      <c r="K65" s="24">
        <f>IF(E70=0,J65,(J65+J70)/2)</f>
        <v>79.89555625590924</v>
      </c>
    </row>
    <row r="66" spans="1:11" ht="74.25" customHeight="1">
      <c r="A66" s="139"/>
      <c r="B66" s="25" t="s">
        <v>38</v>
      </c>
      <c r="C66" s="26" t="s">
        <v>18</v>
      </c>
      <c r="D66" s="27" t="s">
        <v>19</v>
      </c>
      <c r="E66" s="61">
        <v>0</v>
      </c>
      <c r="F66" s="62">
        <v>0</v>
      </c>
      <c r="G66" s="63" t="s">
        <v>49</v>
      </c>
      <c r="H66" s="63" t="s">
        <v>74</v>
      </c>
      <c r="I66" s="55">
        <f>IF(F66=0,100,IF(F66&gt;5,89,90))</f>
        <v>100</v>
      </c>
      <c r="J66" s="85" t="str">
        <f>IF(J65&gt;=100,"Гос.задание по гос.услуге выполнено в полном объеме",IF(J65&gt;=90,"Гос.задание по гос.услуге выполнено",IF(J65&lt;90,"Гос.задание по гос.услуге не выполнено")))</f>
        <v>Гос.задание по гос.услуге выполнено</v>
      </c>
      <c r="K66" s="29" t="str">
        <f>IF(K65&gt;=100,"Гос.задание по гос.услуге выполнено в полном объеме",IF(K65&gt;=90,"Гос.задание по гос.услуге выполнено",IF(K65&lt;90,"Гос.задание по гос.услуге не выполнено")))</f>
        <v>Гос.задание по гос.услуге не выполнено</v>
      </c>
    </row>
    <row r="67" spans="1:11" ht="81.75" customHeight="1">
      <c r="A67" s="139"/>
      <c r="B67" s="25" t="s">
        <v>53</v>
      </c>
      <c r="C67" s="26" t="s">
        <v>17</v>
      </c>
      <c r="D67" s="27" t="s">
        <v>44</v>
      </c>
      <c r="E67" s="61">
        <v>90</v>
      </c>
      <c r="F67" s="74">
        <v>98.1</v>
      </c>
      <c r="G67" s="63" t="s">
        <v>75</v>
      </c>
      <c r="H67" s="68" t="s">
        <v>80</v>
      </c>
      <c r="I67" s="55">
        <f>IF(F67/E67*100&gt;100,100,F67/E67*100)</f>
        <v>100</v>
      </c>
      <c r="J67" s="86"/>
      <c r="K67" s="31"/>
    </row>
    <row r="68" spans="1:11" ht="65.25" customHeight="1">
      <c r="A68" s="139"/>
      <c r="B68" s="25" t="s">
        <v>54</v>
      </c>
      <c r="C68" s="26" t="s">
        <v>17</v>
      </c>
      <c r="D68" s="27" t="s">
        <v>20</v>
      </c>
      <c r="E68" s="61">
        <v>70</v>
      </c>
      <c r="F68" s="62">
        <v>70</v>
      </c>
      <c r="G68" s="63" t="s">
        <v>61</v>
      </c>
      <c r="H68" s="68" t="s">
        <v>51</v>
      </c>
      <c r="I68" s="55">
        <f>IF(F68/E68*100&gt;100,100,F68/E68*100)</f>
        <v>100</v>
      </c>
      <c r="J68" s="86"/>
      <c r="K68" s="31"/>
    </row>
    <row r="69" spans="1:11" ht="88.5" customHeight="1">
      <c r="A69" s="140"/>
      <c r="B69" s="25" t="s">
        <v>55</v>
      </c>
      <c r="C69" s="26" t="s">
        <v>17</v>
      </c>
      <c r="D69" s="27" t="s">
        <v>45</v>
      </c>
      <c r="E69" s="66">
        <v>95</v>
      </c>
      <c r="F69" s="69">
        <v>70.4</v>
      </c>
      <c r="G69" s="63" t="s">
        <v>87</v>
      </c>
      <c r="H69" s="68" t="s">
        <v>52</v>
      </c>
      <c r="I69" s="55">
        <f>IF(F69/E69*100&gt;100,100,F69/E69*100)</f>
        <v>74.10526315789474</v>
      </c>
      <c r="J69" s="87"/>
      <c r="K69" s="33"/>
    </row>
    <row r="70" spans="1:11" ht="87" customHeight="1" thickBot="1">
      <c r="A70" s="34" t="s">
        <v>21</v>
      </c>
      <c r="B70" s="35" t="s">
        <v>22</v>
      </c>
      <c r="C70" s="36" t="s">
        <v>23</v>
      </c>
      <c r="D70" s="36"/>
      <c r="E70" s="70">
        <v>334</v>
      </c>
      <c r="F70" s="71">
        <v>217</v>
      </c>
      <c r="G70" s="63" t="s">
        <v>49</v>
      </c>
      <c r="H70" s="63" t="s">
        <v>48</v>
      </c>
      <c r="I70" s="56">
        <f>IF(E70=0,0,IF(F70/E70*100&gt;110,110,F70/E70*100))</f>
        <v>64.97005988023952</v>
      </c>
      <c r="J70" s="88">
        <f>(I70)</f>
        <v>64.97005988023952</v>
      </c>
      <c r="K70" s="38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не выполнено</v>
      </c>
    </row>
    <row r="71" spans="1:11" ht="49.5" customHeight="1">
      <c r="A71" s="135" t="s">
        <v>36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7"/>
    </row>
    <row r="72" spans="1:11" ht="99" customHeight="1">
      <c r="A72" s="138" t="s">
        <v>16</v>
      </c>
      <c r="B72" s="20" t="s">
        <v>37</v>
      </c>
      <c r="C72" s="21" t="s">
        <v>17</v>
      </c>
      <c r="D72" s="22" t="s">
        <v>43</v>
      </c>
      <c r="E72" s="66">
        <v>10.9</v>
      </c>
      <c r="F72" s="67">
        <v>7.9</v>
      </c>
      <c r="G72" s="63" t="s">
        <v>49</v>
      </c>
      <c r="H72" s="63" t="s">
        <v>48</v>
      </c>
      <c r="I72" s="76">
        <f>IF(F72/E72*100&gt;100,100,F72/E72*100)</f>
        <v>72.47706422018348</v>
      </c>
      <c r="J72" s="83">
        <f>(I72+I73+I74+I75+I76)/5</f>
        <v>89.31646547561564</v>
      </c>
      <c r="K72" s="24">
        <f>IF(E77=0,J72,(J72+J77)/2)</f>
        <v>65.75915016900049</v>
      </c>
    </row>
    <row r="73" spans="1:11" ht="72" customHeight="1">
      <c r="A73" s="139"/>
      <c r="B73" s="25" t="s">
        <v>38</v>
      </c>
      <c r="C73" s="26" t="s">
        <v>18</v>
      </c>
      <c r="D73" s="27" t="s">
        <v>19</v>
      </c>
      <c r="E73" s="61">
        <v>0</v>
      </c>
      <c r="F73" s="62">
        <v>0</v>
      </c>
      <c r="G73" s="63" t="s">
        <v>49</v>
      </c>
      <c r="H73" s="63" t="s">
        <v>74</v>
      </c>
      <c r="I73" s="55">
        <f>IF(F73=0,100,IF(F73&gt;5,89,90))</f>
        <v>100</v>
      </c>
      <c r="J73" s="85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не выполнено</v>
      </c>
      <c r="K73" s="29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не выполнено</v>
      </c>
    </row>
    <row r="74" spans="1:11" ht="81" customHeight="1">
      <c r="A74" s="139"/>
      <c r="B74" s="25" t="s">
        <v>53</v>
      </c>
      <c r="C74" s="26" t="s">
        <v>17</v>
      </c>
      <c r="D74" s="27" t="s">
        <v>44</v>
      </c>
      <c r="E74" s="61">
        <v>90</v>
      </c>
      <c r="F74" s="74">
        <v>98.1</v>
      </c>
      <c r="G74" s="63" t="s">
        <v>75</v>
      </c>
      <c r="H74" s="68" t="s">
        <v>80</v>
      </c>
      <c r="I74" s="55">
        <f>IF(F74/E74*100&gt;100,100,F74/E74*100)</f>
        <v>100</v>
      </c>
      <c r="J74" s="86"/>
      <c r="K74" s="31"/>
    </row>
    <row r="75" spans="1:11" ht="65.25" customHeight="1">
      <c r="A75" s="139"/>
      <c r="B75" s="25" t="s">
        <v>54</v>
      </c>
      <c r="C75" s="26" t="s">
        <v>17</v>
      </c>
      <c r="D75" s="27" t="s">
        <v>20</v>
      </c>
      <c r="E75" s="61">
        <v>70</v>
      </c>
      <c r="F75" s="62">
        <v>70</v>
      </c>
      <c r="G75" s="63" t="s">
        <v>61</v>
      </c>
      <c r="H75" s="68" t="s">
        <v>51</v>
      </c>
      <c r="I75" s="55">
        <f>IF(F75/E75*100&gt;100,100,F75/E75*100)</f>
        <v>100</v>
      </c>
      <c r="J75" s="86"/>
      <c r="K75" s="31"/>
    </row>
    <row r="76" spans="1:11" ht="87.75" customHeight="1">
      <c r="A76" s="140"/>
      <c r="B76" s="25" t="s">
        <v>55</v>
      </c>
      <c r="C76" s="26" t="s">
        <v>17</v>
      </c>
      <c r="D76" s="27" t="s">
        <v>45</v>
      </c>
      <c r="E76" s="66">
        <v>95</v>
      </c>
      <c r="F76" s="69">
        <v>70.4</v>
      </c>
      <c r="G76" s="63" t="s">
        <v>87</v>
      </c>
      <c r="H76" s="68" t="s">
        <v>52</v>
      </c>
      <c r="I76" s="55">
        <f>IF(F76/E76*100&gt;100,100,F76/E76*100)</f>
        <v>74.10526315789474</v>
      </c>
      <c r="J76" s="87"/>
      <c r="K76" s="33"/>
    </row>
    <row r="77" spans="1:11" ht="76.5" customHeight="1" thickBot="1">
      <c r="A77" s="34" t="s">
        <v>21</v>
      </c>
      <c r="B77" s="35" t="s">
        <v>22</v>
      </c>
      <c r="C77" s="36" t="s">
        <v>23</v>
      </c>
      <c r="D77" s="36"/>
      <c r="E77" s="70">
        <v>109</v>
      </c>
      <c r="F77" s="71">
        <v>46</v>
      </c>
      <c r="G77" s="63" t="s">
        <v>49</v>
      </c>
      <c r="H77" s="63" t="s">
        <v>48</v>
      </c>
      <c r="I77" s="56">
        <f>IF(E77=0,0,IF(F77/E77*100&gt;110,110,F77/E77*100))</f>
        <v>42.201834862385326</v>
      </c>
      <c r="J77" s="88">
        <f>(I77)</f>
        <v>42.201834862385326</v>
      </c>
      <c r="K77" s="38" t="str">
        <f>IF(J77&gt;=100,"Гос.задание по гос.услуге выполнено в полном объеме",IF(J77&gt;=90,"Гос.задание по гос.услуге выполнено",IF(J77&lt;90,"Гос.задание по гос.услуге не выполнено")))</f>
        <v>Гос.задание по гос.услуге не выполнено</v>
      </c>
    </row>
    <row r="78" spans="1:11" ht="28.5" customHeight="1">
      <c r="A78" s="135" t="s">
        <v>34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7"/>
    </row>
    <row r="79" spans="1:11" ht="105" customHeight="1">
      <c r="A79" s="138" t="s">
        <v>16</v>
      </c>
      <c r="B79" s="20" t="s">
        <v>37</v>
      </c>
      <c r="C79" s="21" t="s">
        <v>17</v>
      </c>
      <c r="D79" s="22" t="s">
        <v>43</v>
      </c>
      <c r="E79" s="72">
        <v>16</v>
      </c>
      <c r="F79" s="67">
        <v>14</v>
      </c>
      <c r="G79" s="63" t="s">
        <v>49</v>
      </c>
      <c r="H79" s="63" t="s">
        <v>48</v>
      </c>
      <c r="I79" s="76">
        <f>IF(F79/E79*100&gt;100,100,F79/E79*100)</f>
        <v>87.5</v>
      </c>
      <c r="J79" s="83">
        <f>(I79+I80+I81+I82+I83)/5</f>
        <v>92.32105263157895</v>
      </c>
      <c r="K79" s="24">
        <f>IF(E84=0,J79,(J79+J84)/2)</f>
        <v>71.47302631578947</v>
      </c>
    </row>
    <row r="80" spans="1:11" ht="45.75" customHeight="1">
      <c r="A80" s="139"/>
      <c r="B80" s="25" t="s">
        <v>38</v>
      </c>
      <c r="C80" s="26" t="s">
        <v>18</v>
      </c>
      <c r="D80" s="27" t="s">
        <v>19</v>
      </c>
      <c r="E80" s="61">
        <v>0</v>
      </c>
      <c r="F80" s="62">
        <v>0</v>
      </c>
      <c r="G80" s="63" t="s">
        <v>49</v>
      </c>
      <c r="H80" s="63" t="s">
        <v>74</v>
      </c>
      <c r="I80" s="55">
        <f>IF(F80=0,100,IF(F80&gt;5,89,90))</f>
        <v>100</v>
      </c>
      <c r="J80" s="85" t="str">
        <f>IF(J79&gt;=100,"Гос.задание по гос.услуге выполнено в полном объеме",IF(J79&gt;=90,"Гос.задание по гос.услуге выполнено",IF(J79&lt;90,"Гос.задание по гос.услуге не выполнено")))</f>
        <v>Гос.задание по гос.услуге выполнено</v>
      </c>
      <c r="K80" s="29" t="str">
        <f>IF(K79&gt;=100,"Гос.задание по гос.услуге выполнено в полном объеме",IF(K79&gt;=90,"Гос.задание по гос.услуге выполнено",IF(K79&lt;90,"Гос.задание по гос.услуге не выполнено")))</f>
        <v>Гос.задание по гос.услуге не выполнено</v>
      </c>
    </row>
    <row r="81" spans="1:11" ht="81.75" customHeight="1">
      <c r="A81" s="139"/>
      <c r="B81" s="25" t="s">
        <v>53</v>
      </c>
      <c r="C81" s="26" t="s">
        <v>17</v>
      </c>
      <c r="D81" s="27" t="s">
        <v>44</v>
      </c>
      <c r="E81" s="61">
        <v>90</v>
      </c>
      <c r="F81" s="74">
        <v>98.1</v>
      </c>
      <c r="G81" s="63" t="s">
        <v>75</v>
      </c>
      <c r="H81" s="68" t="s">
        <v>80</v>
      </c>
      <c r="I81" s="55">
        <f>IF(F81/E81*100&gt;100,100,F81/E81*100)</f>
        <v>100</v>
      </c>
      <c r="J81" s="86"/>
      <c r="K81" s="31"/>
    </row>
    <row r="82" spans="1:11" ht="64.5" customHeight="1">
      <c r="A82" s="139"/>
      <c r="B82" s="25" t="s">
        <v>54</v>
      </c>
      <c r="C82" s="26" t="s">
        <v>17</v>
      </c>
      <c r="D82" s="27" t="s">
        <v>20</v>
      </c>
      <c r="E82" s="61">
        <v>70</v>
      </c>
      <c r="F82" s="62">
        <v>70</v>
      </c>
      <c r="G82" s="63" t="s">
        <v>61</v>
      </c>
      <c r="H82" s="68" t="s">
        <v>51</v>
      </c>
      <c r="I82" s="55">
        <f>IF(F82/E82*100&gt;100,100,F82/E82*100)</f>
        <v>100</v>
      </c>
      <c r="J82" s="86"/>
      <c r="K82" s="31"/>
    </row>
    <row r="83" spans="1:11" ht="93" customHeight="1">
      <c r="A83" s="140"/>
      <c r="B83" s="25" t="s">
        <v>55</v>
      </c>
      <c r="C83" s="26" t="s">
        <v>17</v>
      </c>
      <c r="D83" s="27" t="s">
        <v>45</v>
      </c>
      <c r="E83" s="66">
        <v>95</v>
      </c>
      <c r="F83" s="69">
        <v>70.4</v>
      </c>
      <c r="G83" s="63" t="s">
        <v>87</v>
      </c>
      <c r="H83" s="68" t="s">
        <v>52</v>
      </c>
      <c r="I83" s="55">
        <f>IF(F83/E83*100&gt;100,100,F83/E83*100)</f>
        <v>74.10526315789474</v>
      </c>
      <c r="J83" s="87"/>
      <c r="K83" s="33"/>
    </row>
    <row r="84" spans="1:11" ht="73.5" customHeight="1" thickBot="1">
      <c r="A84" s="34" t="s">
        <v>21</v>
      </c>
      <c r="B84" s="35" t="s">
        <v>22</v>
      </c>
      <c r="C84" s="36" t="s">
        <v>23</v>
      </c>
      <c r="D84" s="36"/>
      <c r="E84" s="70">
        <v>160</v>
      </c>
      <c r="F84" s="71">
        <v>81</v>
      </c>
      <c r="G84" s="63" t="s">
        <v>49</v>
      </c>
      <c r="H84" s="63" t="s">
        <v>48</v>
      </c>
      <c r="I84" s="56">
        <f>IF(E84=0,0,IF(F84/E84*100&gt;110,110,F84/E84*100))</f>
        <v>50.625</v>
      </c>
      <c r="J84" s="88">
        <f>(I84)</f>
        <v>50.625</v>
      </c>
      <c r="K84" s="38" t="str">
        <f>IF(J84&gt;=100,"Гос.задание по гос.услуге выполнено в полном объеме",IF(J84&gt;=90,"Гос.задание по гос.услуге выполнено",IF(J84&lt;90,"Гос.задание по гос.услуге не выполнено")))</f>
        <v>Гос.задание по гос.услуге не выполнено</v>
      </c>
    </row>
    <row r="85" spans="1:11" ht="20.25" customHeight="1">
      <c r="A85" s="135" t="s">
        <v>35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7"/>
    </row>
    <row r="86" spans="1:11" ht="85.5" customHeight="1">
      <c r="A86" s="138" t="s">
        <v>16</v>
      </c>
      <c r="B86" s="20" t="s">
        <v>37</v>
      </c>
      <c r="C86" s="21" t="s">
        <v>17</v>
      </c>
      <c r="D86" s="22" t="s">
        <v>43</v>
      </c>
      <c r="E86" s="73">
        <v>25.6</v>
      </c>
      <c r="F86" s="67">
        <v>25.7</v>
      </c>
      <c r="G86" s="63" t="s">
        <v>49</v>
      </c>
      <c r="H86" s="63" t="s">
        <v>48</v>
      </c>
      <c r="I86" s="76">
        <f>IF(F86/E86*100&gt;100,100,F86/E86*100)</f>
        <v>100</v>
      </c>
      <c r="J86" s="83">
        <f>(I86+I87+I88+I89+I90)/5</f>
        <v>94.82105263157895</v>
      </c>
      <c r="K86" s="24">
        <f>IF(E91=0,J86,(J86+J91)/2)</f>
        <v>76.51208881578947</v>
      </c>
    </row>
    <row r="87" spans="1:11" ht="52.5" customHeight="1">
      <c r="A87" s="139"/>
      <c r="B87" s="25" t="s">
        <v>38</v>
      </c>
      <c r="C87" s="26" t="s">
        <v>18</v>
      </c>
      <c r="D87" s="27" t="s">
        <v>19</v>
      </c>
      <c r="E87" s="61">
        <v>0</v>
      </c>
      <c r="F87" s="62">
        <v>0</v>
      </c>
      <c r="G87" s="63" t="s">
        <v>49</v>
      </c>
      <c r="H87" s="63" t="s">
        <v>74</v>
      </c>
      <c r="I87" s="55">
        <f>IF(F87=0,100,IF(F87&gt;5,89,90))</f>
        <v>100</v>
      </c>
      <c r="J87" s="85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выполнено</v>
      </c>
      <c r="K87" s="29" t="str">
        <f>IF(K86&gt;=100,"Гос.задание по гос.услуге выполнено в полном объеме",IF(K86&gt;=90,"Гос.задание по гос.услуге выполнено",IF(K86&lt;90,"Гос.задание по гос.услуге не выполнено")))</f>
        <v>Гос.задание по гос.услуге не выполнено</v>
      </c>
    </row>
    <row r="88" spans="1:11" ht="90.75" customHeight="1">
      <c r="A88" s="139"/>
      <c r="B88" s="25" t="s">
        <v>53</v>
      </c>
      <c r="C88" s="26" t="s">
        <v>17</v>
      </c>
      <c r="D88" s="27" t="s">
        <v>44</v>
      </c>
      <c r="E88" s="61">
        <v>90</v>
      </c>
      <c r="F88" s="74">
        <v>98.1</v>
      </c>
      <c r="G88" s="63" t="s">
        <v>75</v>
      </c>
      <c r="H88" s="68" t="s">
        <v>81</v>
      </c>
      <c r="I88" s="55">
        <f>IF(F88/E88*100&gt;100,100,F88/E88*100)</f>
        <v>100</v>
      </c>
      <c r="J88" s="86"/>
      <c r="K88" s="31"/>
    </row>
    <row r="89" spans="1:11" ht="66.75" customHeight="1">
      <c r="A89" s="139"/>
      <c r="B89" s="25" t="s">
        <v>54</v>
      </c>
      <c r="C89" s="26" t="s">
        <v>17</v>
      </c>
      <c r="D89" s="27" t="s">
        <v>20</v>
      </c>
      <c r="E89" s="61">
        <v>70</v>
      </c>
      <c r="F89" s="62">
        <v>70</v>
      </c>
      <c r="G89" s="63" t="s">
        <v>61</v>
      </c>
      <c r="H89" s="68" t="s">
        <v>51</v>
      </c>
      <c r="I89" s="55">
        <f>IF(F89/E89*100&gt;100,100,F89/E89*100)</f>
        <v>100</v>
      </c>
      <c r="J89" s="86"/>
      <c r="K89" s="31"/>
    </row>
    <row r="90" spans="1:11" ht="90" customHeight="1">
      <c r="A90" s="140"/>
      <c r="B90" s="25" t="s">
        <v>55</v>
      </c>
      <c r="C90" s="26" t="s">
        <v>17</v>
      </c>
      <c r="D90" s="27" t="s">
        <v>45</v>
      </c>
      <c r="E90" s="66">
        <v>95</v>
      </c>
      <c r="F90" s="69">
        <v>70.4</v>
      </c>
      <c r="G90" s="63" t="s">
        <v>87</v>
      </c>
      <c r="H90" s="68" t="s">
        <v>52</v>
      </c>
      <c r="I90" s="55">
        <f>IF(F90/E90*100&gt;100,100,F90/E90*100)</f>
        <v>74.10526315789474</v>
      </c>
      <c r="J90" s="87"/>
      <c r="K90" s="33"/>
    </row>
    <row r="91" spans="1:11" ht="78" customHeight="1" thickBot="1">
      <c r="A91" s="34" t="s">
        <v>21</v>
      </c>
      <c r="B91" s="35" t="s">
        <v>22</v>
      </c>
      <c r="C91" s="36" t="s">
        <v>23</v>
      </c>
      <c r="D91" s="36"/>
      <c r="E91" s="70">
        <v>256</v>
      </c>
      <c r="F91" s="71">
        <v>149</v>
      </c>
      <c r="G91" s="63" t="s">
        <v>49</v>
      </c>
      <c r="H91" s="63" t="s">
        <v>48</v>
      </c>
      <c r="I91" s="56">
        <f>IF(E91=0,0,IF(F91/E91*100&gt;110,110,F91/E91*100))</f>
        <v>58.203125</v>
      </c>
      <c r="J91" s="88">
        <f>(I91)</f>
        <v>58.203125</v>
      </c>
      <c r="K91" s="38" t="str">
        <f>IF(J91&gt;=100,"Гос.задание по гос.услуге выполнено в полном объеме",IF(J91&gt;=90,"Гос.задание по гос.услуге выполнено",IF(J91&lt;90,"Гос.задание по гос.услуге не выполнено")))</f>
        <v>Гос.задание по гос.услуге не выполнено</v>
      </c>
    </row>
    <row r="92" spans="1:11" ht="20.25" customHeight="1">
      <c r="A92" s="135" t="s">
        <v>39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7"/>
    </row>
    <row r="93" spans="1:11" ht="85.5" customHeight="1">
      <c r="A93" s="138" t="s">
        <v>16</v>
      </c>
      <c r="B93" s="20" t="s">
        <v>37</v>
      </c>
      <c r="C93" s="21" t="s">
        <v>17</v>
      </c>
      <c r="D93" s="22" t="s">
        <v>43</v>
      </c>
      <c r="E93" s="73">
        <v>1.5</v>
      </c>
      <c r="F93" s="67">
        <v>1.9</v>
      </c>
      <c r="G93" s="63" t="s">
        <v>49</v>
      </c>
      <c r="H93" s="63" t="s">
        <v>48</v>
      </c>
      <c r="I93" s="91">
        <f>F93*100/E93</f>
        <v>126.66666666666667</v>
      </c>
      <c r="J93" s="83">
        <f>(I93+I94+I95+I96+I97)/5</f>
        <v>100.15438596491228</v>
      </c>
      <c r="K93" s="90">
        <f>IF(E98=0,J93,(J93+J98)/2)</f>
        <v>86.74385964912281</v>
      </c>
    </row>
    <row r="94" spans="1:11" ht="52.5" customHeight="1">
      <c r="A94" s="139"/>
      <c r="B94" s="25" t="s">
        <v>38</v>
      </c>
      <c r="C94" s="26" t="s">
        <v>18</v>
      </c>
      <c r="D94" s="27" t="s">
        <v>19</v>
      </c>
      <c r="E94" s="61">
        <v>0</v>
      </c>
      <c r="F94" s="62">
        <v>0</v>
      </c>
      <c r="G94" s="63" t="s">
        <v>49</v>
      </c>
      <c r="H94" s="63" t="s">
        <v>74</v>
      </c>
      <c r="I94" s="55">
        <f>IF(F94=0,100,IF(F94&gt;5,89,90))</f>
        <v>100</v>
      </c>
      <c r="J94" s="85" t="str">
        <f>IF(J93&gt;=100,"Гос.задание по гос.услуге выполнено в полном объеме",IF(J93&gt;=90,"Гос.задание по гос.услуге выполнено",IF(J93&lt;90,"Гос.задание по гос.услуге не выполнено")))</f>
        <v>Гос.задание по гос.услуге выполнено в полном объеме</v>
      </c>
      <c r="K94" s="29" t="str">
        <f>IF(K93&gt;=100,"Гос.задание по гос.услуге выполнено в полном объеме",IF(K93&gt;=90,"Гос.задание по гос.услуге выполнено",IF(K93&lt;90,"Гос.задание по гос.услуге не выполнено")))</f>
        <v>Гос.задание по гос.услуге не выполнено</v>
      </c>
    </row>
    <row r="95" spans="1:11" ht="90.75" customHeight="1">
      <c r="A95" s="139"/>
      <c r="B95" s="25" t="s">
        <v>53</v>
      </c>
      <c r="C95" s="26" t="s">
        <v>17</v>
      </c>
      <c r="D95" s="27" t="s">
        <v>44</v>
      </c>
      <c r="E95" s="61">
        <v>90</v>
      </c>
      <c r="F95" s="74">
        <v>98.1</v>
      </c>
      <c r="G95" s="63" t="s">
        <v>75</v>
      </c>
      <c r="H95" s="68" t="s">
        <v>80</v>
      </c>
      <c r="I95" s="55">
        <f>IF(F95/E95*100&gt;100,100,F95/E95*100)</f>
        <v>100</v>
      </c>
      <c r="J95" s="86"/>
      <c r="K95" s="31"/>
    </row>
    <row r="96" spans="1:11" ht="60" customHeight="1">
      <c r="A96" s="139"/>
      <c r="B96" s="25" t="s">
        <v>54</v>
      </c>
      <c r="C96" s="26" t="s">
        <v>17</v>
      </c>
      <c r="D96" s="27" t="s">
        <v>20</v>
      </c>
      <c r="E96" s="61">
        <v>70</v>
      </c>
      <c r="F96" s="62">
        <v>70</v>
      </c>
      <c r="G96" s="63" t="s">
        <v>61</v>
      </c>
      <c r="H96" s="68" t="s">
        <v>51</v>
      </c>
      <c r="I96" s="55">
        <f>IF(F96/E96*100&gt;100,100,F96/E96*100)</f>
        <v>100</v>
      </c>
      <c r="J96" s="86"/>
      <c r="K96" s="31"/>
    </row>
    <row r="97" spans="1:11" ht="90" customHeight="1">
      <c r="A97" s="140"/>
      <c r="B97" s="25" t="s">
        <v>55</v>
      </c>
      <c r="C97" s="26" t="s">
        <v>17</v>
      </c>
      <c r="D97" s="27" t="s">
        <v>45</v>
      </c>
      <c r="E97" s="66">
        <v>95</v>
      </c>
      <c r="F97" s="69">
        <v>70.4</v>
      </c>
      <c r="G97" s="63" t="s">
        <v>87</v>
      </c>
      <c r="H97" s="68" t="s">
        <v>52</v>
      </c>
      <c r="I97" s="55">
        <f>IF(F97/E97*100&gt;100,100,F97/E97*100)</f>
        <v>74.10526315789474</v>
      </c>
      <c r="J97" s="87"/>
      <c r="K97" s="33"/>
    </row>
    <row r="98" spans="1:11" ht="78" customHeight="1" thickBot="1">
      <c r="A98" s="34" t="s">
        <v>21</v>
      </c>
      <c r="B98" s="35" t="s">
        <v>22</v>
      </c>
      <c r="C98" s="36" t="s">
        <v>23</v>
      </c>
      <c r="D98" s="36"/>
      <c r="E98" s="70">
        <v>15</v>
      </c>
      <c r="F98" s="71">
        <v>11</v>
      </c>
      <c r="G98" s="63" t="s">
        <v>47</v>
      </c>
      <c r="H98" s="63" t="s">
        <v>48</v>
      </c>
      <c r="I98" s="92">
        <f>F98*100/E98</f>
        <v>73.33333333333333</v>
      </c>
      <c r="J98" s="88">
        <f>(I98)</f>
        <v>73.33333333333333</v>
      </c>
      <c r="K98" s="38" t="str">
        <f>IF(J98&gt;=100,"Гос.задание по гос.услуге выполнено в полном объеме",IF(J98&gt;=90,"Гос.задание по гос.услуге выполнено",IF(J98&lt;90,"Гос.задание по гос.услуге не выполнено")))</f>
        <v>Гос.задание по гос.услуге не выполнено</v>
      </c>
    </row>
    <row r="99" spans="1:15" ht="20.25" customHeight="1">
      <c r="A99" s="144" t="s">
        <v>42</v>
      </c>
      <c r="B99" s="146" t="s">
        <v>40</v>
      </c>
      <c r="C99" s="146"/>
      <c r="D99" s="146"/>
      <c r="E99" s="146"/>
      <c r="F99" s="146"/>
      <c r="G99" s="146"/>
      <c r="H99" s="146"/>
      <c r="I99" s="146"/>
      <c r="J99" s="146"/>
      <c r="K99" s="13">
        <f>(K102+K107+K112+K117+K123)/5</f>
        <v>71.54736842105262</v>
      </c>
      <c r="L99" s="57"/>
      <c r="M99" s="2"/>
      <c r="N99" s="2"/>
      <c r="O99" s="2"/>
    </row>
    <row r="100" spans="1:15" ht="48" customHeight="1" thickBot="1">
      <c r="A100" s="14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" t="str">
        <f>IF(K99&gt;=100,"Гос.задание по гос.услуге выполнено в полном объеме",IF(K99&gt;=90,"Гос.задание по гос.услуге выполнено",IF(K99&lt;90,"Гос.задание по гос.услуге не выполнено")))</f>
        <v>Гос.задание по гос.услуге не выполнено</v>
      </c>
      <c r="L100" s="2"/>
      <c r="M100" s="2"/>
      <c r="N100" s="2"/>
      <c r="O100" s="2"/>
    </row>
    <row r="101" spans="1:11" ht="24.75" customHeight="1">
      <c r="A101" s="135" t="s">
        <v>31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7"/>
    </row>
    <row r="102" spans="1:11" ht="85.5" customHeight="1">
      <c r="A102" s="161" t="s">
        <v>16</v>
      </c>
      <c r="B102" s="20" t="s">
        <v>37</v>
      </c>
      <c r="C102" s="21" t="s">
        <v>17</v>
      </c>
      <c r="D102" s="22" t="s">
        <v>43</v>
      </c>
      <c r="E102" s="72">
        <v>0.3</v>
      </c>
      <c r="F102" s="67">
        <v>0.5</v>
      </c>
      <c r="G102" s="63" t="s">
        <v>49</v>
      </c>
      <c r="H102" s="63" t="s">
        <v>48</v>
      </c>
      <c r="I102" s="76">
        <f>IF(F102/E102*100&gt;100,100,F102/E102*100)</f>
        <v>100</v>
      </c>
      <c r="J102" s="83">
        <f>(I102+I103+I104)/3</f>
        <v>91.36842105263158</v>
      </c>
      <c r="K102" s="24">
        <f>IF(E105=0,J102,(J102+J105)/2)</f>
        <v>95.68421052631578</v>
      </c>
    </row>
    <row r="103" spans="1:11" ht="82.5" customHeight="1">
      <c r="A103" s="162"/>
      <c r="B103" s="25" t="s">
        <v>58</v>
      </c>
      <c r="C103" s="26" t="s">
        <v>17</v>
      </c>
      <c r="D103" s="27" t="s">
        <v>44</v>
      </c>
      <c r="E103" s="61">
        <v>90</v>
      </c>
      <c r="F103" s="74">
        <v>98.1</v>
      </c>
      <c r="G103" s="63" t="s">
        <v>75</v>
      </c>
      <c r="H103" s="68" t="s">
        <v>81</v>
      </c>
      <c r="I103" s="55">
        <f>IF(F103/E103*100&gt;100,100,F103/E103*100)</f>
        <v>100</v>
      </c>
      <c r="J103" s="86"/>
      <c r="K103" s="31"/>
    </row>
    <row r="104" spans="1:11" ht="90" customHeight="1">
      <c r="A104" s="163"/>
      <c r="B104" s="25" t="s">
        <v>57</v>
      </c>
      <c r="C104" s="26" t="s">
        <v>17</v>
      </c>
      <c r="D104" s="27" t="s">
        <v>45</v>
      </c>
      <c r="E104" s="66">
        <v>95</v>
      </c>
      <c r="F104" s="69">
        <v>70.4</v>
      </c>
      <c r="G104" s="63" t="s">
        <v>87</v>
      </c>
      <c r="H104" s="68" t="s">
        <v>52</v>
      </c>
      <c r="I104" s="55">
        <f>IF(F104/E104*100&gt;100,100,F104/E104*100)</f>
        <v>74.10526315789474</v>
      </c>
      <c r="J104" s="87"/>
      <c r="K104" s="33"/>
    </row>
    <row r="105" spans="1:11" ht="78" customHeight="1" thickBot="1">
      <c r="A105" s="34" t="s">
        <v>21</v>
      </c>
      <c r="B105" s="35" t="s">
        <v>22</v>
      </c>
      <c r="C105" s="36" t="s">
        <v>23</v>
      </c>
      <c r="D105" s="36"/>
      <c r="E105" s="70">
        <v>3</v>
      </c>
      <c r="F105" s="71">
        <v>3</v>
      </c>
      <c r="G105" s="63" t="s">
        <v>49</v>
      </c>
      <c r="H105" s="63" t="s">
        <v>48</v>
      </c>
      <c r="I105" s="56">
        <f>IF(E105=0,0,IF(F105/E105*100&gt;110,110,F105/E105*100))</f>
        <v>100</v>
      </c>
      <c r="J105" s="88">
        <f>(I105)</f>
        <v>100</v>
      </c>
      <c r="K105" s="38" t="str">
        <f>IF(J105&gt;=100,"Гос.задание по гос.услуге выполнено в полном объеме",IF(J105&gt;=90,"Гос.задание по гос.услуге выполнено",IF(J105&lt;90,"Гос.задание по гос.услуге не выполнено")))</f>
        <v>Гос.задание по гос.услуге выполнено в полном объеме</v>
      </c>
    </row>
    <row r="106" spans="1:11" ht="22.5" customHeight="1">
      <c r="A106" s="135" t="s">
        <v>32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7"/>
    </row>
    <row r="107" spans="1:11" ht="85.5" customHeight="1">
      <c r="A107" s="161" t="s">
        <v>16</v>
      </c>
      <c r="B107" s="20" t="s">
        <v>37</v>
      </c>
      <c r="C107" s="21" t="s">
        <v>17</v>
      </c>
      <c r="D107" s="22" t="s">
        <v>43</v>
      </c>
      <c r="E107" s="72">
        <v>0.3</v>
      </c>
      <c r="F107" s="67">
        <v>0.5</v>
      </c>
      <c r="G107" s="63" t="s">
        <v>49</v>
      </c>
      <c r="H107" s="63" t="s">
        <v>48</v>
      </c>
      <c r="I107" s="76">
        <f>IF(F107/E107*100&gt;100,100,F107/E107*100)</f>
        <v>100</v>
      </c>
      <c r="J107" s="83">
        <f>(I107+I108+I109)/3</f>
        <v>91.36842105263158</v>
      </c>
      <c r="K107" s="24">
        <f>IF(E110=0,J107,(J107+J110)/2)</f>
        <v>95.68421052631578</v>
      </c>
    </row>
    <row r="108" spans="1:11" ht="90.75" customHeight="1">
      <c r="A108" s="162"/>
      <c r="B108" s="25" t="s">
        <v>58</v>
      </c>
      <c r="C108" s="26" t="s">
        <v>17</v>
      </c>
      <c r="D108" s="27" t="s">
        <v>44</v>
      </c>
      <c r="E108" s="61">
        <v>90</v>
      </c>
      <c r="F108" s="74">
        <v>98.1</v>
      </c>
      <c r="G108" s="63" t="s">
        <v>75</v>
      </c>
      <c r="H108" s="68" t="s">
        <v>76</v>
      </c>
      <c r="I108" s="55">
        <f>IF(F108/E108*100&gt;100,100,F108/E108*100)</f>
        <v>100</v>
      </c>
      <c r="J108" s="86"/>
      <c r="K108" s="31"/>
    </row>
    <row r="109" spans="1:11" ht="90" customHeight="1">
      <c r="A109" s="162"/>
      <c r="B109" s="25" t="s">
        <v>57</v>
      </c>
      <c r="C109" s="26" t="s">
        <v>17</v>
      </c>
      <c r="D109" s="27" t="s">
        <v>45</v>
      </c>
      <c r="E109" s="66">
        <v>95</v>
      </c>
      <c r="F109" s="69">
        <v>70.4</v>
      </c>
      <c r="G109" s="63" t="s">
        <v>87</v>
      </c>
      <c r="H109" s="68" t="s">
        <v>52</v>
      </c>
      <c r="I109" s="55">
        <f>IF(F109/E109*100&gt;100,100,F109/E109*100)</f>
        <v>74.10526315789474</v>
      </c>
      <c r="J109" s="87"/>
      <c r="K109" s="33"/>
    </row>
    <row r="110" spans="1:11" ht="78" customHeight="1" thickBot="1">
      <c r="A110" s="34" t="s">
        <v>21</v>
      </c>
      <c r="B110" s="35" t="s">
        <v>22</v>
      </c>
      <c r="C110" s="36" t="s">
        <v>23</v>
      </c>
      <c r="D110" s="36"/>
      <c r="E110" s="70">
        <v>3</v>
      </c>
      <c r="F110" s="71">
        <v>3</v>
      </c>
      <c r="G110" s="63" t="s">
        <v>49</v>
      </c>
      <c r="H110" s="63" t="s">
        <v>48</v>
      </c>
      <c r="I110" s="56">
        <f>IF(E110=0,0,IF(F110/E110*100&gt;110,110,F110/E110*100))</f>
        <v>100</v>
      </c>
      <c r="J110" s="88">
        <f>(I110)</f>
        <v>100</v>
      </c>
      <c r="K110" s="38" t="str">
        <f>IF(J110&gt;=100,"Гос.задание по гос.услуге выполнено в полном объеме",IF(J110&gt;=90,"Гос.задание по гос.услуге выполнено",IF(J110&lt;90,"Гос.задание по гос.услуге не выполнено")))</f>
        <v>Гос.задание по гос.услуге выполнено в полном объеме</v>
      </c>
    </row>
    <row r="111" spans="1:11" ht="30.75" customHeight="1">
      <c r="A111" s="135" t="s">
        <v>36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7"/>
    </row>
    <row r="112" spans="1:11" ht="86.25" customHeight="1">
      <c r="A112" s="161" t="s">
        <v>16</v>
      </c>
      <c r="B112" s="20" t="s">
        <v>37</v>
      </c>
      <c r="C112" s="21" t="s">
        <v>17</v>
      </c>
      <c r="D112" s="22" t="s">
        <v>43</v>
      </c>
      <c r="E112" s="72">
        <v>0.2</v>
      </c>
      <c r="F112" s="67">
        <v>0.2</v>
      </c>
      <c r="G112" s="63" t="s">
        <v>56</v>
      </c>
      <c r="H112" s="63" t="s">
        <v>48</v>
      </c>
      <c r="I112" s="76">
        <f>IF(F112/E112*100&gt;100,100,F112/E112*100)</f>
        <v>100</v>
      </c>
      <c r="J112" s="83">
        <f>(I112+I113+I114)/3</f>
        <v>91.36842105263158</v>
      </c>
      <c r="K112" s="90">
        <f>IF(E115=0,J112,(J112+J115)/2)</f>
        <v>70.68421052631578</v>
      </c>
    </row>
    <row r="113" spans="1:11" ht="90.75" customHeight="1">
      <c r="A113" s="162"/>
      <c r="B113" s="25" t="s">
        <v>58</v>
      </c>
      <c r="C113" s="26" t="s">
        <v>17</v>
      </c>
      <c r="D113" s="27" t="s">
        <v>44</v>
      </c>
      <c r="E113" s="61">
        <v>90</v>
      </c>
      <c r="F113" s="74">
        <v>98.1</v>
      </c>
      <c r="G113" s="63" t="s">
        <v>75</v>
      </c>
      <c r="H113" s="68" t="s">
        <v>80</v>
      </c>
      <c r="I113" s="55">
        <f>IF(F113/E113*100&gt;100,100,F113/E113*100)</f>
        <v>100</v>
      </c>
      <c r="J113" s="86"/>
      <c r="K113" s="31"/>
    </row>
    <row r="114" spans="1:11" ht="90" customHeight="1">
      <c r="A114" s="162"/>
      <c r="B114" s="25" t="s">
        <v>57</v>
      </c>
      <c r="C114" s="26" t="s">
        <v>17</v>
      </c>
      <c r="D114" s="27" t="s">
        <v>45</v>
      </c>
      <c r="E114" s="66">
        <v>95</v>
      </c>
      <c r="F114" s="69">
        <v>70.4</v>
      </c>
      <c r="G114" s="63" t="s">
        <v>87</v>
      </c>
      <c r="H114" s="68" t="s">
        <v>52</v>
      </c>
      <c r="I114" s="55">
        <f>IF(F114/E114*100&gt;100,100,F114/E114*100)</f>
        <v>74.10526315789474</v>
      </c>
      <c r="J114" s="87"/>
      <c r="K114" s="33"/>
    </row>
    <row r="115" spans="1:11" ht="87" customHeight="1" thickBot="1">
      <c r="A115" s="34" t="s">
        <v>21</v>
      </c>
      <c r="B115" s="35" t="s">
        <v>22</v>
      </c>
      <c r="C115" s="36" t="s">
        <v>23</v>
      </c>
      <c r="D115" s="36"/>
      <c r="E115" s="70">
        <v>2</v>
      </c>
      <c r="F115" s="71">
        <v>1</v>
      </c>
      <c r="G115" s="63" t="s">
        <v>56</v>
      </c>
      <c r="H115" s="63" t="s">
        <v>48</v>
      </c>
      <c r="I115" s="56">
        <f>IF(E115=0,0,IF(F115/E115*100&gt;110,110,F115/E115*100))</f>
        <v>50</v>
      </c>
      <c r="J115" s="88">
        <f>(I115)</f>
        <v>50</v>
      </c>
      <c r="K115" s="38" t="str">
        <f>IF(J115&gt;=100,"Гос.задание по гос.услуге выполнено в полном объеме",IF(J115&gt;=90,"Гос.задание по гос.услуге выполнено",IF(J115&lt;90,"Гос.задание по гос.услуге не выполнено")))</f>
        <v>Гос.задание по гос.услуге не выполнено</v>
      </c>
    </row>
    <row r="116" spans="1:11" ht="24.75" customHeight="1">
      <c r="A116" s="135" t="s">
        <v>34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7"/>
    </row>
    <row r="117" spans="1:11" ht="79.5" customHeight="1">
      <c r="A117" s="161" t="s">
        <v>16</v>
      </c>
      <c r="B117" s="20" t="s">
        <v>37</v>
      </c>
      <c r="C117" s="21" t="s">
        <v>17</v>
      </c>
      <c r="D117" s="22" t="s">
        <v>43</v>
      </c>
      <c r="E117" s="66">
        <v>0.3</v>
      </c>
      <c r="F117" s="67">
        <v>0.5</v>
      </c>
      <c r="G117" s="63" t="s">
        <v>49</v>
      </c>
      <c r="H117" s="63" t="s">
        <v>48</v>
      </c>
      <c r="I117" s="76">
        <f>IF(F117/E117*100&gt;100,100,F117/E117*100)</f>
        <v>100</v>
      </c>
      <c r="J117" s="83">
        <f>(I117+I118+I119)/3</f>
        <v>91.36842105263158</v>
      </c>
      <c r="K117" s="90">
        <f>IF(E120=0,J117,(J117+J120)/2)</f>
        <v>95.68421052631578</v>
      </c>
    </row>
    <row r="118" spans="1:11" ht="79.5" customHeight="1">
      <c r="A118" s="162"/>
      <c r="B118" s="25" t="s">
        <v>58</v>
      </c>
      <c r="C118" s="26" t="s">
        <v>17</v>
      </c>
      <c r="D118" s="27" t="s">
        <v>44</v>
      </c>
      <c r="E118" s="61">
        <v>90</v>
      </c>
      <c r="F118" s="74">
        <v>98.1</v>
      </c>
      <c r="G118" s="63" t="s">
        <v>75</v>
      </c>
      <c r="H118" s="68" t="s">
        <v>81</v>
      </c>
      <c r="I118" s="55">
        <f>IF(F118/E118*100&gt;100,100,F118/E118*100)</f>
        <v>100</v>
      </c>
      <c r="J118" s="86"/>
      <c r="K118" s="31"/>
    </row>
    <row r="119" spans="1:11" ht="79.5" customHeight="1">
      <c r="A119" s="162"/>
      <c r="B119" s="25" t="s">
        <v>57</v>
      </c>
      <c r="C119" s="26" t="s">
        <v>17</v>
      </c>
      <c r="D119" s="27" t="s">
        <v>45</v>
      </c>
      <c r="E119" s="66">
        <v>95</v>
      </c>
      <c r="F119" s="69">
        <v>70.4</v>
      </c>
      <c r="G119" s="63" t="s">
        <v>87</v>
      </c>
      <c r="H119" s="68" t="s">
        <v>52</v>
      </c>
      <c r="I119" s="55">
        <f>IF(F119/E119*100&gt;100,100,F119/E119*100)</f>
        <v>74.10526315789474</v>
      </c>
      <c r="J119" s="87"/>
      <c r="K119" s="33"/>
    </row>
    <row r="120" spans="1:11" ht="79.5" customHeight="1" thickBot="1">
      <c r="A120" s="34" t="s">
        <v>21</v>
      </c>
      <c r="B120" s="35" t="s">
        <v>22</v>
      </c>
      <c r="C120" s="36" t="s">
        <v>23</v>
      </c>
      <c r="D120" s="36"/>
      <c r="E120" s="70">
        <v>3</v>
      </c>
      <c r="F120" s="71">
        <v>3</v>
      </c>
      <c r="G120" s="63" t="s">
        <v>49</v>
      </c>
      <c r="H120" s="63" t="s">
        <v>48</v>
      </c>
      <c r="I120" s="56">
        <f>IF(E120=0,0,IF(F120/E120*100&gt;110,110,F120/E120*100))</f>
        <v>100</v>
      </c>
      <c r="J120" s="88">
        <f>(I120)</f>
        <v>100</v>
      </c>
      <c r="K120" s="38" t="str">
        <f>IF(J120&gt;=100,"Гос.задание по гос.услуге выполнено в полном объеме",IF(J120&gt;=90,"Гос.задание по гос.услуге выполнено",IF(J120&lt;90,"Гос.задание по гос.услуге не выполнено")))</f>
        <v>Гос.задание по гос.услуге выполнено в полном объеме</v>
      </c>
    </row>
    <row r="121" ht="2.25" customHeight="1" thickBot="1"/>
    <row r="122" spans="1:11" ht="36" customHeight="1">
      <c r="A122" s="135" t="s">
        <v>35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7"/>
    </row>
    <row r="123" spans="1:11" ht="79.5" customHeight="1">
      <c r="A123" s="161" t="s">
        <v>16</v>
      </c>
      <c r="B123" s="20" t="s">
        <v>37</v>
      </c>
      <c r="C123" s="21" t="s">
        <v>17</v>
      </c>
      <c r="D123" s="22" t="s">
        <v>43</v>
      </c>
      <c r="E123" s="72">
        <v>0.1</v>
      </c>
      <c r="F123" s="67">
        <v>0</v>
      </c>
      <c r="G123" s="63" t="s">
        <v>56</v>
      </c>
      <c r="H123" s="63" t="s">
        <v>48</v>
      </c>
      <c r="I123" s="76">
        <f>IF(F123/E123*100&gt;100,100,F123/E123*100)</f>
        <v>0</v>
      </c>
      <c r="J123" s="83">
        <f>(I123+I124+I125)/3</f>
        <v>0</v>
      </c>
      <c r="K123" s="90">
        <f>IF(E126=0,J123,(J123+J126)/2)</f>
        <v>0</v>
      </c>
    </row>
    <row r="124" spans="1:11" ht="79.5" customHeight="1">
      <c r="A124" s="162"/>
      <c r="B124" s="25" t="s">
        <v>58</v>
      </c>
      <c r="C124" s="26" t="s">
        <v>17</v>
      </c>
      <c r="D124" s="27" t="s">
        <v>44</v>
      </c>
      <c r="E124" s="61">
        <v>90</v>
      </c>
      <c r="F124" s="74">
        <v>0</v>
      </c>
      <c r="G124" s="63" t="s">
        <v>75</v>
      </c>
      <c r="H124" s="68" t="s">
        <v>80</v>
      </c>
      <c r="I124" s="55">
        <f>IF(F124/E124*100&gt;100,100,F124/E124*100)</f>
        <v>0</v>
      </c>
      <c r="J124" s="86"/>
      <c r="K124" s="31"/>
    </row>
    <row r="125" spans="1:11" ht="79.5" customHeight="1">
      <c r="A125" s="162"/>
      <c r="B125" s="25" t="s">
        <v>57</v>
      </c>
      <c r="C125" s="26" t="s">
        <v>17</v>
      </c>
      <c r="D125" s="27" t="s">
        <v>45</v>
      </c>
      <c r="E125" s="66">
        <v>95</v>
      </c>
      <c r="F125" s="69">
        <v>0</v>
      </c>
      <c r="G125" s="63" t="s">
        <v>87</v>
      </c>
      <c r="H125" s="68" t="s">
        <v>52</v>
      </c>
      <c r="I125" s="55">
        <f>IF(F125/E125*100&gt;100,100,F125/E125*100)</f>
        <v>0</v>
      </c>
      <c r="J125" s="87"/>
      <c r="K125" s="33"/>
    </row>
    <row r="126" spans="1:11" ht="82.5" customHeight="1" thickBot="1">
      <c r="A126" s="34" t="s">
        <v>21</v>
      </c>
      <c r="B126" s="35" t="s">
        <v>22</v>
      </c>
      <c r="C126" s="36" t="s">
        <v>23</v>
      </c>
      <c r="D126" s="36"/>
      <c r="E126" s="70">
        <v>1</v>
      </c>
      <c r="F126" s="71">
        <v>0</v>
      </c>
      <c r="G126" s="63" t="s">
        <v>56</v>
      </c>
      <c r="H126" s="63" t="s">
        <v>48</v>
      </c>
      <c r="I126" s="56">
        <f>IF(E126=0,0,IF(F126/E126*100&gt;110,110,F126/E126*100))</f>
        <v>0</v>
      </c>
      <c r="J126" s="88">
        <f>(I126)</f>
        <v>0</v>
      </c>
      <c r="K126" s="38" t="str">
        <f>IF(J126&gt;=100,"Гос.задание по гос.услуге выполнено в полном объеме",IF(J126&gt;=90,"Гос.задание по гос.услуге выполнено",IF(J126&lt;90,"Гос.задание по гос.услуге не выполнено")))</f>
        <v>Гос.задание по гос.услуге не выполнено</v>
      </c>
    </row>
    <row r="127" spans="1:15" ht="29.25" customHeight="1">
      <c r="A127" s="155" t="s">
        <v>27</v>
      </c>
      <c r="B127" s="164"/>
      <c r="C127" s="164"/>
      <c r="D127" s="164"/>
      <c r="E127" s="164"/>
      <c r="F127" s="164"/>
      <c r="G127" s="164"/>
      <c r="H127" s="164"/>
      <c r="I127" s="164"/>
      <c r="J127" s="165"/>
      <c r="K127" s="41">
        <f>K7</f>
        <v>91.76227050183599</v>
      </c>
      <c r="L127" s="2"/>
      <c r="M127" s="2"/>
      <c r="N127" s="2"/>
      <c r="O127" s="2"/>
    </row>
    <row r="128" spans="1:15" ht="48" customHeight="1" thickBot="1">
      <c r="A128" s="166"/>
      <c r="B128" s="167"/>
      <c r="C128" s="167"/>
      <c r="D128" s="167"/>
      <c r="E128" s="167"/>
      <c r="F128" s="167"/>
      <c r="G128" s="167"/>
      <c r="H128" s="167"/>
      <c r="I128" s="167"/>
      <c r="J128" s="168"/>
      <c r="K128" s="42" t="str">
        <f>IF(K127&gt;=100,"Гос.задание выполнено в полном объеме",IF(K127&gt;=90,"Гос.задание выполнено",IF(K127&lt;90,"Гос.задание не выполнено")))</f>
        <v>Гос.задание выполнено</v>
      </c>
      <c r="L128" s="2"/>
      <c r="M128" s="2"/>
      <c r="N128" s="2"/>
      <c r="O128" s="2"/>
    </row>
    <row r="129" spans="1:15" ht="20.25" customHeight="1">
      <c r="A129" s="155" t="s">
        <v>28</v>
      </c>
      <c r="B129" s="164"/>
      <c r="C129" s="164"/>
      <c r="D129" s="164"/>
      <c r="E129" s="164"/>
      <c r="F129" s="164"/>
      <c r="G129" s="164"/>
      <c r="H129" s="164"/>
      <c r="I129" s="164"/>
      <c r="J129" s="165"/>
      <c r="K129" s="41">
        <f>K46</f>
        <v>64.79599789988268</v>
      </c>
      <c r="L129" s="2"/>
      <c r="M129" s="2"/>
      <c r="N129" s="2"/>
      <c r="O129" s="2"/>
    </row>
    <row r="130" spans="1:15" ht="48.75" customHeight="1" thickBot="1">
      <c r="A130" s="166"/>
      <c r="B130" s="167"/>
      <c r="C130" s="167"/>
      <c r="D130" s="167"/>
      <c r="E130" s="167"/>
      <c r="F130" s="167"/>
      <c r="G130" s="167"/>
      <c r="H130" s="167"/>
      <c r="I130" s="167"/>
      <c r="J130" s="168"/>
      <c r="K130" s="42" t="str">
        <f>IF(K129&gt;=100,"Гос.задание выполнено в полном объеме",IF(K129&gt;=90,"Гос.задание выполнено",IF(K129&lt;90,"Гос.задание не выполнено")))</f>
        <v>Гос.задание не выполнено</v>
      </c>
      <c r="L130" s="2"/>
      <c r="M130" s="2"/>
      <c r="N130" s="2"/>
      <c r="O130" s="2"/>
    </row>
    <row r="131" spans="1:15" ht="20.25" customHeight="1">
      <c r="A131" s="155" t="s">
        <v>41</v>
      </c>
      <c r="B131" s="156"/>
      <c r="C131" s="156"/>
      <c r="D131" s="156"/>
      <c r="E131" s="156"/>
      <c r="F131" s="156"/>
      <c r="G131" s="156"/>
      <c r="H131" s="156"/>
      <c r="I131" s="156"/>
      <c r="J131" s="157"/>
      <c r="K131" s="41">
        <f>K99</f>
        <v>71.54736842105262</v>
      </c>
      <c r="L131" s="2"/>
      <c r="M131" s="2"/>
      <c r="N131" s="2"/>
      <c r="O131" s="2"/>
    </row>
    <row r="132" spans="1:15" ht="44.25" customHeight="1" thickBot="1">
      <c r="A132" s="158"/>
      <c r="B132" s="159"/>
      <c r="C132" s="159"/>
      <c r="D132" s="159"/>
      <c r="E132" s="159"/>
      <c r="F132" s="159"/>
      <c r="G132" s="159"/>
      <c r="H132" s="159"/>
      <c r="I132" s="159"/>
      <c r="J132" s="160"/>
      <c r="K132" s="42" t="str">
        <f>IF(K131&gt;=100,"Гос.задание выполнено в полном объеме",IF(K131&gt;=90,"Гос.задание выполнено",IF(K131&lt;90,"Гос.задание не выполнено")))</f>
        <v>Гос.задание не выполнено</v>
      </c>
      <c r="L132" s="2"/>
      <c r="M132" s="2"/>
      <c r="N132" s="2"/>
      <c r="O132" s="2"/>
    </row>
    <row r="135" spans="1:11" s="44" customFormat="1" ht="56.25">
      <c r="A135" s="43" t="s">
        <v>82</v>
      </c>
      <c r="B135" s="47" t="s">
        <v>83</v>
      </c>
      <c r="F135" s="52"/>
      <c r="J135" s="93"/>
      <c r="K135" s="46"/>
    </row>
    <row r="137" spans="1:2" ht="15">
      <c r="A137" s="169" t="s">
        <v>84</v>
      </c>
      <c r="B137" s="169" t="s">
        <v>85</v>
      </c>
    </row>
    <row r="138" spans="1:2" ht="15">
      <c r="A138" s="169"/>
      <c r="B138" s="169"/>
    </row>
    <row r="139" spans="1:2" ht="15">
      <c r="A139" s="169"/>
      <c r="B139" s="169"/>
    </row>
  </sheetData>
  <sheetProtection/>
  <mergeCells count="52">
    <mergeCell ref="A1:K1"/>
    <mergeCell ref="B3:C3"/>
    <mergeCell ref="G3:J3"/>
    <mergeCell ref="A5:K5"/>
    <mergeCell ref="A6:K6"/>
    <mergeCell ref="A7:A8"/>
    <mergeCell ref="B7:J8"/>
    <mergeCell ref="A9:A10"/>
    <mergeCell ref="A11:K11"/>
    <mergeCell ref="A12:A15"/>
    <mergeCell ref="A18:K18"/>
    <mergeCell ref="A19:A23"/>
    <mergeCell ref="A25:K25"/>
    <mergeCell ref="A26:A30"/>
    <mergeCell ref="A32:K32"/>
    <mergeCell ref="A33:A37"/>
    <mergeCell ref="A39:K39"/>
    <mergeCell ref="A40:A44"/>
    <mergeCell ref="A46:A47"/>
    <mergeCell ref="B46:J47"/>
    <mergeCell ref="A48:A49"/>
    <mergeCell ref="A50:K50"/>
    <mergeCell ref="A51:A55"/>
    <mergeCell ref="A57:K57"/>
    <mergeCell ref="A58:A62"/>
    <mergeCell ref="A64:K64"/>
    <mergeCell ref="A65:A69"/>
    <mergeCell ref="A71:K71"/>
    <mergeCell ref="A72:A76"/>
    <mergeCell ref="A78:K78"/>
    <mergeCell ref="A79:A83"/>
    <mergeCell ref="A85:K85"/>
    <mergeCell ref="A86:A90"/>
    <mergeCell ref="A92:K92"/>
    <mergeCell ref="A93:A97"/>
    <mergeCell ref="A99:A100"/>
    <mergeCell ref="B99:J100"/>
    <mergeCell ref="A101:K101"/>
    <mergeCell ref="A102:A104"/>
    <mergeCell ref="A106:K106"/>
    <mergeCell ref="A107:A109"/>
    <mergeCell ref="A111:K111"/>
    <mergeCell ref="A112:A114"/>
    <mergeCell ref="A116:K116"/>
    <mergeCell ref="A137:A139"/>
    <mergeCell ref="B137:B139"/>
    <mergeCell ref="A117:A119"/>
    <mergeCell ref="A122:K122"/>
    <mergeCell ref="A123:A125"/>
    <mergeCell ref="A127:J128"/>
    <mergeCell ref="A129:J130"/>
    <mergeCell ref="A131:J132"/>
  </mergeCells>
  <printOptions/>
  <pageMargins left="0.7" right="0.7" top="0.75" bottom="0.75" header="0.3" footer="0.3"/>
  <pageSetup fitToHeight="0" fitToWidth="1" horizontalDpi="360" verticalDpi="36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zoomScale="60" zoomScaleNormal="60" zoomScalePageLayoutView="0" workbookViewId="0" topLeftCell="A67">
      <selection activeCell="D104" sqref="D104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1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84" customWidth="1"/>
    <col min="11" max="11" width="23.57421875" style="40" customWidth="1"/>
    <col min="12" max="16384" width="9.140625" style="4" customWidth="1"/>
  </cols>
  <sheetData>
    <row r="1" spans="1:16" ht="30.7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48"/>
      <c r="G2" s="5"/>
      <c r="H2" s="5"/>
      <c r="I2" s="5"/>
      <c r="J2" s="82"/>
      <c r="K2" s="1"/>
      <c r="L2" s="2"/>
      <c r="M2" s="2"/>
      <c r="N2" s="2"/>
    </row>
    <row r="3" spans="1:11" ht="15.75">
      <c r="A3" s="6"/>
      <c r="B3" s="151" t="s">
        <v>1</v>
      </c>
      <c r="C3" s="151"/>
      <c r="D3" s="53" t="s">
        <v>73</v>
      </c>
      <c r="E3" s="7">
        <v>20</v>
      </c>
      <c r="F3" s="49">
        <v>23</v>
      </c>
      <c r="G3" s="152" t="s">
        <v>2</v>
      </c>
      <c r="H3" s="152"/>
      <c r="I3" s="152"/>
      <c r="J3" s="152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53" t="s">
        <v>46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21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5.75" customHeight="1">
      <c r="A7" s="144" t="s">
        <v>24</v>
      </c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3">
        <f>(K12+K19+K26+K33+K40)/5</f>
        <v>97.57894736842105</v>
      </c>
    </row>
    <row r="8" spans="1:11" ht="45" customHeight="1">
      <c r="A8" s="145"/>
      <c r="B8" s="147"/>
      <c r="C8" s="147"/>
      <c r="D8" s="147"/>
      <c r="E8" s="147"/>
      <c r="F8" s="147"/>
      <c r="G8" s="147"/>
      <c r="H8" s="147"/>
      <c r="I8" s="147"/>
      <c r="J8" s="147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</v>
      </c>
    </row>
    <row r="9" spans="1:11" ht="75">
      <c r="A9" s="148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6" t="s">
        <v>13</v>
      </c>
      <c r="K9" s="16" t="s">
        <v>14</v>
      </c>
    </row>
    <row r="10" spans="1:11" ht="15.75" thickBot="1">
      <c r="A10" s="149"/>
      <c r="B10" s="18">
        <v>1</v>
      </c>
      <c r="C10" s="18">
        <v>2</v>
      </c>
      <c r="D10" s="18">
        <v>3</v>
      </c>
      <c r="E10" s="18">
        <v>4</v>
      </c>
      <c r="F10" s="50">
        <v>5</v>
      </c>
      <c r="G10" s="18">
        <v>6</v>
      </c>
      <c r="H10" s="18">
        <v>7</v>
      </c>
      <c r="I10" s="18">
        <v>8</v>
      </c>
      <c r="J10" s="19">
        <v>9</v>
      </c>
      <c r="K10" s="19">
        <v>10</v>
      </c>
    </row>
    <row r="11" spans="1:11" ht="15.75">
      <c r="A11" s="135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1:12" ht="97.5" customHeight="1">
      <c r="A12" s="138" t="s">
        <v>16</v>
      </c>
      <c r="B12" s="20" t="s">
        <v>37</v>
      </c>
      <c r="C12" s="21" t="s">
        <v>17</v>
      </c>
      <c r="D12" s="22" t="s">
        <v>43</v>
      </c>
      <c r="E12" s="66">
        <v>1.6</v>
      </c>
      <c r="F12" s="67">
        <v>2.2</v>
      </c>
      <c r="G12" s="63" t="s">
        <v>49</v>
      </c>
      <c r="H12" s="63" t="s">
        <v>48</v>
      </c>
      <c r="I12" s="76">
        <f>IF(F12/E12*100&gt;100,100,F12/E12*100)</f>
        <v>100</v>
      </c>
      <c r="J12" s="83">
        <f>(I12+I13+I14+I15+I16)/5</f>
        <v>97.15789473684211</v>
      </c>
      <c r="K12" s="24">
        <f>IF(E17=0,J12,(J12+J17)/2)</f>
        <v>103.57894736842105</v>
      </c>
      <c r="L12" s="84"/>
    </row>
    <row r="13" spans="1:11" ht="70.5" customHeight="1">
      <c r="A13" s="139"/>
      <c r="B13" s="25" t="s">
        <v>38</v>
      </c>
      <c r="C13" s="26" t="s">
        <v>18</v>
      </c>
      <c r="D13" s="27" t="s">
        <v>19</v>
      </c>
      <c r="E13" s="61">
        <v>0</v>
      </c>
      <c r="F13" s="62">
        <v>0</v>
      </c>
      <c r="G13" s="63" t="s">
        <v>49</v>
      </c>
      <c r="H13" s="63" t="s">
        <v>74</v>
      </c>
      <c r="I13" s="55">
        <f>IF(F13=0,100,IF(F13&gt;5,89,90))</f>
        <v>100</v>
      </c>
      <c r="J13" s="85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</v>
      </c>
      <c r="K13" s="29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 в полном объеме</v>
      </c>
    </row>
    <row r="14" spans="1:11" ht="84.75" customHeight="1">
      <c r="A14" s="139"/>
      <c r="B14" s="25" t="s">
        <v>53</v>
      </c>
      <c r="C14" s="26" t="s">
        <v>17</v>
      </c>
      <c r="D14" s="27" t="s">
        <v>44</v>
      </c>
      <c r="E14" s="61">
        <v>90</v>
      </c>
      <c r="F14" s="74">
        <v>98.1</v>
      </c>
      <c r="G14" s="63" t="s">
        <v>75</v>
      </c>
      <c r="H14" s="68" t="s">
        <v>76</v>
      </c>
      <c r="I14" s="55">
        <f>IF(F14/E14*100&gt;100,100,F14/E14*100)</f>
        <v>100</v>
      </c>
      <c r="J14" s="86"/>
      <c r="K14" s="31"/>
    </row>
    <row r="15" spans="1:11" ht="63.75" customHeight="1">
      <c r="A15" s="139"/>
      <c r="B15" s="25" t="s">
        <v>54</v>
      </c>
      <c r="C15" s="26" t="s">
        <v>17</v>
      </c>
      <c r="D15" s="27" t="s">
        <v>20</v>
      </c>
      <c r="E15" s="61">
        <v>70</v>
      </c>
      <c r="F15" s="74">
        <v>70</v>
      </c>
      <c r="G15" s="63" t="s">
        <v>77</v>
      </c>
      <c r="H15" s="68" t="s">
        <v>51</v>
      </c>
      <c r="I15" s="55">
        <f>IF(F15/E15*100&gt;100,100,F15/E15*100)</f>
        <v>100</v>
      </c>
      <c r="J15" s="86"/>
      <c r="K15" s="31"/>
    </row>
    <row r="16" spans="1:11" ht="87.75" customHeight="1">
      <c r="A16" s="64"/>
      <c r="B16" s="25" t="s">
        <v>55</v>
      </c>
      <c r="C16" s="26" t="s">
        <v>17</v>
      </c>
      <c r="D16" s="27" t="s">
        <v>45</v>
      </c>
      <c r="E16" s="66">
        <v>95</v>
      </c>
      <c r="F16" s="69">
        <v>81.5</v>
      </c>
      <c r="G16" s="63" t="s">
        <v>78</v>
      </c>
      <c r="H16" s="68" t="s">
        <v>52</v>
      </c>
      <c r="I16" s="55">
        <f>IF(F16/E16*100&gt;100,100,F16/E16*100)</f>
        <v>85.78947368421052</v>
      </c>
      <c r="J16" s="87"/>
      <c r="K16" s="33"/>
    </row>
    <row r="17" spans="1:11" ht="47.25" customHeight="1" thickBot="1">
      <c r="A17" s="34" t="s">
        <v>21</v>
      </c>
      <c r="B17" s="35" t="s">
        <v>22</v>
      </c>
      <c r="C17" s="36" t="s">
        <v>23</v>
      </c>
      <c r="D17" s="36"/>
      <c r="E17" s="70">
        <v>16</v>
      </c>
      <c r="F17" s="71">
        <v>19</v>
      </c>
      <c r="G17" s="63" t="s">
        <v>49</v>
      </c>
      <c r="H17" s="63" t="s">
        <v>48</v>
      </c>
      <c r="I17" s="56">
        <f>IF(E17=0,0,IF(F17/E17*100&gt;110,110,F17/E17*100))</f>
        <v>110</v>
      </c>
      <c r="J17" s="88">
        <f>(I17)</f>
        <v>110</v>
      </c>
      <c r="K17" s="38" t="str">
        <f>IF(J17&gt;=100,"Гос.задание по гос.услуге выполнено в полном объеме",IF(J17&gt;=90,"Гос.задание по гос.услуге выполнено",IF(J17&lt;90,"Гос.задание по гос.услуге не выполнено")))</f>
        <v>Гос.задание по гос.услуге выполнено в полном объеме</v>
      </c>
    </row>
    <row r="18" spans="1:11" ht="30" customHeight="1">
      <c r="A18" s="141" t="s">
        <v>33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87.75" customHeight="1">
      <c r="A19" s="138" t="s">
        <v>16</v>
      </c>
      <c r="B19" s="20" t="s">
        <v>37</v>
      </c>
      <c r="C19" s="21" t="s">
        <v>17</v>
      </c>
      <c r="D19" s="22" t="s">
        <v>43</v>
      </c>
      <c r="E19" s="66">
        <v>0.4</v>
      </c>
      <c r="F19" s="67">
        <v>0.5</v>
      </c>
      <c r="G19" s="63" t="s">
        <v>49</v>
      </c>
      <c r="H19" s="63" t="s">
        <v>48</v>
      </c>
      <c r="I19" s="23">
        <f>IF(F19/E19*100&gt;100,100,F19/E19*100)</f>
        <v>100</v>
      </c>
      <c r="J19" s="83">
        <f>(I19+I20+I21+I22+I23)/5</f>
        <v>97.15789473684211</v>
      </c>
      <c r="K19" s="24">
        <f>IF(E24=0,J19,(J19+J24)/2)</f>
        <v>98.57894736842105</v>
      </c>
    </row>
    <row r="20" spans="1:11" ht="70.5" customHeight="1">
      <c r="A20" s="139"/>
      <c r="B20" s="25" t="s">
        <v>38</v>
      </c>
      <c r="C20" s="26" t="s">
        <v>18</v>
      </c>
      <c r="D20" s="27" t="s">
        <v>19</v>
      </c>
      <c r="E20" s="61">
        <v>0</v>
      </c>
      <c r="F20" s="62">
        <v>0</v>
      </c>
      <c r="G20" s="63" t="s">
        <v>49</v>
      </c>
      <c r="H20" s="63" t="s">
        <v>79</v>
      </c>
      <c r="I20" s="78">
        <f>IF(F20=0,100,IF(F20&gt;5,89,90))</f>
        <v>100</v>
      </c>
      <c r="J20" s="85" t="str">
        <f>IF(J19&gt;=100,"Гос.задание по гос.услуге выполнено в полном объеме",IF(J19&gt;=90,"Гос.задание по гос.услуге выполнено",IF(J19&lt;90,"Гос.задание по гос.услуге не выполнено")))</f>
        <v>Гос.задание по гос.услуге выполнено</v>
      </c>
      <c r="K20" s="29" t="str">
        <f>IF(K19&gt;=100,"Гос.задание по гос.услуге выполнено в полном объеме",IF(K19&gt;=90,"Гос.задание по гос.услуге выполнено",IF(K19&lt;90,"Гос.задание по гос.услуге не выполнено")))</f>
        <v>Гос.задание по гос.услуге выполнено</v>
      </c>
    </row>
    <row r="21" spans="1:11" ht="85.5" customHeight="1">
      <c r="A21" s="139"/>
      <c r="B21" s="25" t="s">
        <v>53</v>
      </c>
      <c r="C21" s="26" t="s">
        <v>17</v>
      </c>
      <c r="D21" s="27" t="s">
        <v>44</v>
      </c>
      <c r="E21" s="61">
        <v>90</v>
      </c>
      <c r="F21" s="74">
        <v>98.1</v>
      </c>
      <c r="G21" s="63" t="s">
        <v>75</v>
      </c>
      <c r="H21" s="68" t="s">
        <v>80</v>
      </c>
      <c r="I21" s="55">
        <f>IF(F21/E21*100&gt;100,100,F21/E21*100)</f>
        <v>100</v>
      </c>
      <c r="J21" s="86"/>
      <c r="K21" s="31"/>
    </row>
    <row r="22" spans="1:11" ht="88.5" customHeight="1">
      <c r="A22" s="139"/>
      <c r="B22" s="25" t="s">
        <v>54</v>
      </c>
      <c r="C22" s="26" t="s">
        <v>17</v>
      </c>
      <c r="D22" s="27" t="s">
        <v>20</v>
      </c>
      <c r="E22" s="61">
        <v>70</v>
      </c>
      <c r="F22" s="74">
        <v>70</v>
      </c>
      <c r="G22" s="63" t="s">
        <v>77</v>
      </c>
      <c r="H22" s="68" t="s">
        <v>51</v>
      </c>
      <c r="I22" s="55">
        <f>IF(F22/E22*100&gt;100,100,F22/E22*100)</f>
        <v>100</v>
      </c>
      <c r="J22" s="86"/>
      <c r="K22" s="31"/>
    </row>
    <row r="23" spans="1:11" ht="88.5" customHeight="1">
      <c r="A23" s="140"/>
      <c r="B23" s="25" t="s">
        <v>55</v>
      </c>
      <c r="C23" s="26" t="s">
        <v>17</v>
      </c>
      <c r="D23" s="27" t="s">
        <v>45</v>
      </c>
      <c r="E23" s="66">
        <v>95</v>
      </c>
      <c r="F23" s="69">
        <v>81.5</v>
      </c>
      <c r="G23" s="63" t="s">
        <v>78</v>
      </c>
      <c r="H23" s="68" t="s">
        <v>52</v>
      </c>
      <c r="I23" s="55">
        <f>IF(F23/E23*100&gt;100,100,F23/E23*100)</f>
        <v>85.78947368421052</v>
      </c>
      <c r="J23" s="87"/>
      <c r="K23" s="33"/>
    </row>
    <row r="24" spans="1:11" ht="73.5" customHeight="1" thickBot="1">
      <c r="A24" s="34" t="s">
        <v>21</v>
      </c>
      <c r="B24" s="35" t="s">
        <v>22</v>
      </c>
      <c r="C24" s="36" t="s">
        <v>23</v>
      </c>
      <c r="D24" s="36"/>
      <c r="E24" s="70">
        <v>4</v>
      </c>
      <c r="F24" s="71">
        <v>4</v>
      </c>
      <c r="G24" s="63" t="s">
        <v>49</v>
      </c>
      <c r="H24" s="63" t="s">
        <v>48</v>
      </c>
      <c r="I24" s="56">
        <f>IF(E24=0,0,IF(F24/E24*100&gt;110,110,F24/E24*100))</f>
        <v>100</v>
      </c>
      <c r="J24" s="88">
        <f>(I24)</f>
        <v>100</v>
      </c>
      <c r="K24" s="38" t="str">
        <f>IF(J24&gt;=100,"Гос.задание по гос.услуге выполнено в полном объеме",IF(J24&gt;=90,"Гос.задание по гос.услуге выполнено",IF(J24&lt;90,"Гос.задание по гос.услуге не выполнено")))</f>
        <v>Гос.задание по гос.услуге выполнено в полном объеме</v>
      </c>
    </row>
    <row r="25" spans="1:11" ht="15.75">
      <c r="A25" s="135" t="s">
        <v>34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7"/>
    </row>
    <row r="26" spans="1:11" ht="102.75" customHeight="1">
      <c r="A26" s="138" t="s">
        <v>16</v>
      </c>
      <c r="B26" s="20" t="s">
        <v>37</v>
      </c>
      <c r="C26" s="21" t="s">
        <v>17</v>
      </c>
      <c r="D26" s="22" t="s">
        <v>43</v>
      </c>
      <c r="E26" s="66">
        <v>0.2</v>
      </c>
      <c r="F26" s="67">
        <v>0.5</v>
      </c>
      <c r="G26" s="63" t="s">
        <v>49</v>
      </c>
      <c r="H26" s="63" t="s">
        <v>48</v>
      </c>
      <c r="I26" s="76">
        <f>IF(F26/E26*100&gt;100,100,F26/E26*100)</f>
        <v>100</v>
      </c>
      <c r="J26" s="83">
        <f>(I26+I27+I28+I29+I30)/5</f>
        <v>97.15789473684211</v>
      </c>
      <c r="K26" s="24">
        <f>IF(E31=0,J26,(J26+J31)/2)</f>
        <v>103.57894736842105</v>
      </c>
    </row>
    <row r="27" spans="1:11" ht="73.5" customHeight="1">
      <c r="A27" s="139"/>
      <c r="B27" s="25" t="s">
        <v>38</v>
      </c>
      <c r="C27" s="26" t="s">
        <v>18</v>
      </c>
      <c r="D27" s="27" t="s">
        <v>19</v>
      </c>
      <c r="E27" s="61">
        <v>0</v>
      </c>
      <c r="F27" s="62">
        <v>0</v>
      </c>
      <c r="G27" s="63" t="s">
        <v>49</v>
      </c>
      <c r="H27" s="63" t="s">
        <v>74</v>
      </c>
      <c r="I27" s="55">
        <f>IF(F27=0,100,IF(F27&gt;5,89,90))</f>
        <v>100</v>
      </c>
      <c r="J27" s="85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</v>
      </c>
      <c r="K27" s="29" t="str">
        <f>IF(K26&gt;=100,"Гос.задание по гос.услуге выполнено в полном объеме",IF(K26&gt;=90,"Гос.задание по гос.услуге выполнено",IF(K26&lt;90,"Гос.задание по гос.услуге не выполнено")))</f>
        <v>Гос.задание по гос.услуге выполнено в полном объеме</v>
      </c>
    </row>
    <row r="28" spans="1:11" ht="84.75" customHeight="1">
      <c r="A28" s="139"/>
      <c r="B28" s="25" t="s">
        <v>53</v>
      </c>
      <c r="C28" s="26" t="s">
        <v>17</v>
      </c>
      <c r="D28" s="27" t="s">
        <v>44</v>
      </c>
      <c r="E28" s="61">
        <v>90</v>
      </c>
      <c r="F28" s="74">
        <v>98.1</v>
      </c>
      <c r="G28" s="63" t="s">
        <v>75</v>
      </c>
      <c r="H28" s="68" t="s">
        <v>80</v>
      </c>
      <c r="I28" s="55">
        <f>IF(F28/E28*100&gt;100,100,F28/E28*100)</f>
        <v>100</v>
      </c>
      <c r="J28" s="86"/>
      <c r="K28" s="31"/>
    </row>
    <row r="29" spans="1:11" ht="66" customHeight="1">
      <c r="A29" s="139"/>
      <c r="B29" s="25" t="s">
        <v>54</v>
      </c>
      <c r="C29" s="26" t="s">
        <v>17</v>
      </c>
      <c r="D29" s="27" t="s">
        <v>20</v>
      </c>
      <c r="E29" s="61">
        <v>70</v>
      </c>
      <c r="F29" s="74">
        <v>70</v>
      </c>
      <c r="G29" s="63" t="s">
        <v>77</v>
      </c>
      <c r="H29" s="68" t="s">
        <v>51</v>
      </c>
      <c r="I29" s="55">
        <f>IF(F29/E29*100&gt;100,100,F29/E29*100)</f>
        <v>100</v>
      </c>
      <c r="J29" s="86"/>
      <c r="K29" s="31"/>
    </row>
    <row r="30" spans="1:11" ht="87" customHeight="1">
      <c r="A30" s="140"/>
      <c r="B30" s="25" t="s">
        <v>55</v>
      </c>
      <c r="C30" s="26" t="s">
        <v>17</v>
      </c>
      <c r="D30" s="27" t="s">
        <v>45</v>
      </c>
      <c r="E30" s="66">
        <v>95</v>
      </c>
      <c r="F30" s="69">
        <v>81.5</v>
      </c>
      <c r="G30" s="63" t="s">
        <v>78</v>
      </c>
      <c r="H30" s="68" t="s">
        <v>52</v>
      </c>
      <c r="I30" s="55">
        <f>IF(F30/E30*100&gt;100,100,F30/E30*100)</f>
        <v>85.78947368421052</v>
      </c>
      <c r="J30" s="87"/>
      <c r="K30" s="33"/>
    </row>
    <row r="31" spans="1:11" ht="73.5" customHeight="1" thickBot="1">
      <c r="A31" s="34" t="s">
        <v>21</v>
      </c>
      <c r="B31" s="35" t="s">
        <v>22</v>
      </c>
      <c r="C31" s="36" t="s">
        <v>23</v>
      </c>
      <c r="D31" s="36"/>
      <c r="E31" s="70">
        <v>2</v>
      </c>
      <c r="F31" s="71">
        <v>4</v>
      </c>
      <c r="G31" s="63" t="s">
        <v>49</v>
      </c>
      <c r="H31" s="63" t="s">
        <v>48</v>
      </c>
      <c r="I31" s="56">
        <f>IF(E31=0,0,IF(F31/E31*100&gt;110,110,F31/E31*100))</f>
        <v>110</v>
      </c>
      <c r="J31" s="88">
        <f>(I31)</f>
        <v>110</v>
      </c>
      <c r="K31" s="38" t="str">
        <f>IF(J31&gt;=100,"Гос.задание по гос.услуге выполнено в полном объеме",IF(J31&gt;=90,"Гос.задание по гос.услуге выполнено",IF(J31&lt;90,"Гос.задание по гос.услуге не выполнено")))</f>
        <v>Гос.задание по гос.услуге выполнено в полном объеме</v>
      </c>
    </row>
    <row r="32" spans="1:11" ht="15.75">
      <c r="A32" s="135" t="s">
        <v>35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7"/>
    </row>
    <row r="33" spans="1:11" ht="128.25" customHeight="1">
      <c r="A33" s="138" t="s">
        <v>16</v>
      </c>
      <c r="B33" s="20" t="s">
        <v>37</v>
      </c>
      <c r="C33" s="21" t="s">
        <v>17</v>
      </c>
      <c r="D33" s="22" t="s">
        <v>43</v>
      </c>
      <c r="E33" s="72">
        <v>4.3</v>
      </c>
      <c r="F33" s="67">
        <v>3.2</v>
      </c>
      <c r="G33" s="63" t="s">
        <v>49</v>
      </c>
      <c r="H33" s="63" t="s">
        <v>48</v>
      </c>
      <c r="I33" s="76">
        <f>IF(F33/E33*100&gt;100,100,F33/E33*100)</f>
        <v>74.4186046511628</v>
      </c>
      <c r="J33" s="83">
        <f>(I33+I34+I35+I36+I37)/5</f>
        <v>92.04161566707467</v>
      </c>
      <c r="K33" s="24">
        <f>IF(E38=0,J33,(J33+J38)/2)</f>
        <v>78.57894736842105</v>
      </c>
    </row>
    <row r="34" spans="1:11" ht="70.5" customHeight="1">
      <c r="A34" s="139"/>
      <c r="B34" s="25" t="s">
        <v>38</v>
      </c>
      <c r="C34" s="26" t="s">
        <v>18</v>
      </c>
      <c r="D34" s="27" t="s">
        <v>19</v>
      </c>
      <c r="E34" s="61">
        <v>0</v>
      </c>
      <c r="F34" s="62">
        <v>0</v>
      </c>
      <c r="G34" s="63" t="s">
        <v>49</v>
      </c>
      <c r="H34" s="63" t="s">
        <v>74</v>
      </c>
      <c r="I34" s="55">
        <f>IF(F34=0,100,IF(F34&gt;5,89,90))</f>
        <v>100</v>
      </c>
      <c r="J34" s="85" t="str">
        <f>IF(J33&gt;=100,"Гос.задание по гос.услуге выполнено в полном объеме",IF(J33&gt;=90,"Гос.задание по гос.услуге выполнено",IF(J33&lt;90,"Гос.задание по гос.услуге не выполнено")))</f>
        <v>Гос.задание по гос.услуге выполнено</v>
      </c>
      <c r="K34" s="29" t="str">
        <f>IF(K33&gt;=100,"Гос.задание по гос.услуге выполнено в полном объеме",IF(K33&gt;=90,"Гос.задание по гос.услуге выполнено",IF(K33&lt;90,"Гос.задание по гос.услуге не выполнено")))</f>
        <v>Гос.задание по гос.услуге не выполнено</v>
      </c>
    </row>
    <row r="35" spans="1:11" ht="89.25" customHeight="1">
      <c r="A35" s="139"/>
      <c r="B35" s="25" t="s">
        <v>53</v>
      </c>
      <c r="C35" s="26" t="s">
        <v>17</v>
      </c>
      <c r="D35" s="27" t="s">
        <v>44</v>
      </c>
      <c r="E35" s="61">
        <v>90</v>
      </c>
      <c r="F35" s="74">
        <v>98.1</v>
      </c>
      <c r="G35" s="63" t="s">
        <v>49</v>
      </c>
      <c r="H35" s="68" t="s">
        <v>76</v>
      </c>
      <c r="I35" s="55">
        <f>IF(F35/E35*100&gt;100,100,F35/E35*100)</f>
        <v>100</v>
      </c>
      <c r="J35" s="86"/>
      <c r="K35" s="31"/>
    </row>
    <row r="36" spans="1:11" ht="60.75" customHeight="1">
      <c r="A36" s="139"/>
      <c r="B36" s="25" t="s">
        <v>54</v>
      </c>
      <c r="C36" s="26" t="s">
        <v>17</v>
      </c>
      <c r="D36" s="27" t="s">
        <v>20</v>
      </c>
      <c r="E36" s="61">
        <v>70</v>
      </c>
      <c r="F36" s="74">
        <v>70</v>
      </c>
      <c r="G36" s="63" t="s">
        <v>77</v>
      </c>
      <c r="H36" s="68" t="s">
        <v>51</v>
      </c>
      <c r="I36" s="55">
        <f>IF(F36/E36*100&gt;100,100,F36/E36*100)</f>
        <v>100</v>
      </c>
      <c r="J36" s="86"/>
      <c r="K36" s="31"/>
    </row>
    <row r="37" spans="1:11" ht="89.25" customHeight="1">
      <c r="A37" s="140"/>
      <c r="B37" s="25" t="s">
        <v>55</v>
      </c>
      <c r="C37" s="26" t="s">
        <v>17</v>
      </c>
      <c r="D37" s="27" t="s">
        <v>45</v>
      </c>
      <c r="E37" s="66">
        <v>95</v>
      </c>
      <c r="F37" s="69">
        <v>81.5</v>
      </c>
      <c r="G37" s="63" t="s">
        <v>78</v>
      </c>
      <c r="H37" s="68" t="s">
        <v>52</v>
      </c>
      <c r="I37" s="55">
        <f>IF(F37/E37*100&gt;100,100,F37/E37*100)</f>
        <v>85.78947368421052</v>
      </c>
      <c r="J37" s="87"/>
      <c r="K37" s="33"/>
    </row>
    <row r="38" spans="1:11" ht="80.25" customHeight="1" thickBot="1">
      <c r="A38" s="34" t="s">
        <v>21</v>
      </c>
      <c r="B38" s="35" t="s">
        <v>22</v>
      </c>
      <c r="C38" s="36" t="s">
        <v>23</v>
      </c>
      <c r="D38" s="36"/>
      <c r="E38" s="70">
        <v>43</v>
      </c>
      <c r="F38" s="71">
        <v>28</v>
      </c>
      <c r="G38" s="63" t="s">
        <v>49</v>
      </c>
      <c r="H38" s="63" t="s">
        <v>48</v>
      </c>
      <c r="I38" s="56">
        <f>IF(E38=0,0,IF(F38/E38*100&gt;110,110,F38/E38*100))</f>
        <v>65.11627906976744</v>
      </c>
      <c r="J38" s="88">
        <f>(I38)</f>
        <v>65.11627906976744</v>
      </c>
      <c r="K38" s="38" t="str">
        <f>IF(J38&gt;=100,"Гос.задание по гос.услуге выполнено в полном объеме",IF(J38&gt;=90,"Гос.задание по гос.услуге выполнено",IF(J38&lt;90,"Гос.задание по гос.услуге не выполнено")))</f>
        <v>Гос.задание по гос.услуге не выполнено</v>
      </c>
    </row>
    <row r="39" spans="1:11" ht="15.75">
      <c r="A39" s="135" t="s">
        <v>31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7"/>
    </row>
    <row r="40" spans="1:11" ht="126.75" customHeight="1">
      <c r="A40" s="138" t="s">
        <v>16</v>
      </c>
      <c r="B40" s="20" t="s">
        <v>37</v>
      </c>
      <c r="C40" s="21" t="s">
        <v>17</v>
      </c>
      <c r="D40" s="22" t="s">
        <v>43</v>
      </c>
      <c r="E40" s="66">
        <v>0.2</v>
      </c>
      <c r="F40" s="67">
        <v>0.5</v>
      </c>
      <c r="G40" s="63" t="s">
        <v>56</v>
      </c>
      <c r="H40" s="63" t="s">
        <v>48</v>
      </c>
      <c r="I40" s="76">
        <f>IF(F40/E40*100&gt;100,100,F40/E40*100)</f>
        <v>100</v>
      </c>
      <c r="J40" s="83">
        <f>(I40+I41+I42+I43+I44)/5</f>
        <v>97.15789473684211</v>
      </c>
      <c r="K40" s="24">
        <f>IF(E45=0,J40,(J40+J45)/2)</f>
        <v>103.57894736842105</v>
      </c>
    </row>
    <row r="41" spans="1:11" ht="55.5" customHeight="1">
      <c r="A41" s="139"/>
      <c r="B41" s="25" t="s">
        <v>38</v>
      </c>
      <c r="C41" s="26" t="s">
        <v>18</v>
      </c>
      <c r="D41" s="27" t="s">
        <v>19</v>
      </c>
      <c r="E41" s="61">
        <v>0</v>
      </c>
      <c r="F41" s="62">
        <v>0</v>
      </c>
      <c r="G41" s="63" t="s">
        <v>49</v>
      </c>
      <c r="H41" s="63" t="s">
        <v>74</v>
      </c>
      <c r="I41" s="78">
        <f>IF(F41=0,100,IF(F41&gt;5,89,90))</f>
        <v>100</v>
      </c>
      <c r="J41" s="85" t="str">
        <f>IF(J40&gt;=100,"Гос.задание по гос.услуге выполнено в полном объеме",IF(J40&gt;=90,"Гос.задание по гос.услуге выполнено",IF(J40&lt;90,"Гос.задание по гос.услуге не выполнено")))</f>
        <v>Гос.задание по гос.услуге выполнено</v>
      </c>
      <c r="K41" s="29" t="str">
        <f>IF(K40&gt;=100,"Гос.задание по гос.услуге выполнено в полном объеме",IF(K40&gt;=90,"Гос.задание по гос.услуге выполнено",IF(K40&lt;90,"Гос.задание по гос.услуге не выполнено")))</f>
        <v>Гос.задание по гос.услуге выполнено в полном объеме</v>
      </c>
    </row>
    <row r="42" spans="1:11" ht="87" customHeight="1">
      <c r="A42" s="139"/>
      <c r="B42" s="25" t="s">
        <v>53</v>
      </c>
      <c r="C42" s="26" t="s">
        <v>17</v>
      </c>
      <c r="D42" s="27" t="s">
        <v>44</v>
      </c>
      <c r="E42" s="61">
        <v>90</v>
      </c>
      <c r="F42" s="74">
        <v>98.1</v>
      </c>
      <c r="G42" s="63" t="s">
        <v>75</v>
      </c>
      <c r="H42" s="68" t="s">
        <v>80</v>
      </c>
      <c r="I42" s="55">
        <f>IF(F42/E42*100&gt;100,100,F42/E42*100)</f>
        <v>100</v>
      </c>
      <c r="J42" s="86"/>
      <c r="K42" s="31"/>
    </row>
    <row r="43" spans="1:11" ht="45.75" customHeight="1">
      <c r="A43" s="139"/>
      <c r="B43" s="25" t="s">
        <v>54</v>
      </c>
      <c r="C43" s="26" t="s">
        <v>17</v>
      </c>
      <c r="D43" s="27" t="s">
        <v>20</v>
      </c>
      <c r="E43" s="61">
        <v>70</v>
      </c>
      <c r="F43" s="62">
        <v>70</v>
      </c>
      <c r="G43" s="63" t="s">
        <v>77</v>
      </c>
      <c r="H43" s="68" t="s">
        <v>51</v>
      </c>
      <c r="I43" s="55">
        <f>IF(F43/E43*100&gt;100,100,F43/E43*100)</f>
        <v>100</v>
      </c>
      <c r="J43" s="86"/>
      <c r="K43" s="31"/>
    </row>
    <row r="44" spans="1:11" ht="86.25" customHeight="1">
      <c r="A44" s="140"/>
      <c r="B44" s="25" t="s">
        <v>55</v>
      </c>
      <c r="C44" s="26" t="s">
        <v>17</v>
      </c>
      <c r="D44" s="27" t="s">
        <v>45</v>
      </c>
      <c r="E44" s="66">
        <v>95</v>
      </c>
      <c r="F44" s="69">
        <v>81.5</v>
      </c>
      <c r="G44" s="63" t="s">
        <v>78</v>
      </c>
      <c r="H44" s="68" t="s">
        <v>52</v>
      </c>
      <c r="I44" s="55">
        <f>IF(F44/E44*100&gt;100,100,F44/E44*100)</f>
        <v>85.78947368421052</v>
      </c>
      <c r="J44" s="87"/>
      <c r="K44" s="33"/>
    </row>
    <row r="45" spans="1:11" ht="69" customHeight="1" thickBot="1">
      <c r="A45" s="34" t="s">
        <v>21</v>
      </c>
      <c r="B45" s="35" t="s">
        <v>22</v>
      </c>
      <c r="C45" s="36" t="s">
        <v>23</v>
      </c>
      <c r="D45" s="36"/>
      <c r="E45" s="70">
        <v>2</v>
      </c>
      <c r="F45" s="71">
        <v>4</v>
      </c>
      <c r="G45" s="63" t="s">
        <v>49</v>
      </c>
      <c r="H45" s="63" t="s">
        <v>48</v>
      </c>
      <c r="I45" s="56">
        <f>IF(E45=0,0,IF(F45/E45*100&gt;110,110,F45/E45*100))</f>
        <v>110</v>
      </c>
      <c r="J45" s="88">
        <f>(I45)</f>
        <v>110</v>
      </c>
      <c r="K45" s="38" t="str">
        <f>IF(J45&gt;=100,"Гос.задание по гос.услуге выполнено в полном объеме",IF(J45&gt;=90,"Гос.задание по гос.услуге выполнено",IF(J45&lt;90,"Гос.задание по гос.услуге не выполнено")))</f>
        <v>Гос.задание по гос.услуге выполнено в полном объеме</v>
      </c>
    </row>
    <row r="46" spans="1:15" s="51" customFormat="1" ht="20.25" customHeight="1">
      <c r="A46" s="144" t="s">
        <v>25</v>
      </c>
      <c r="B46" s="146" t="s">
        <v>26</v>
      </c>
      <c r="C46" s="146"/>
      <c r="D46" s="146"/>
      <c r="E46" s="146"/>
      <c r="F46" s="146"/>
      <c r="G46" s="146"/>
      <c r="H46" s="146"/>
      <c r="I46" s="146"/>
      <c r="J46" s="146"/>
      <c r="K46" s="13">
        <f>(K51+K58+K65+K72+K79+K86+K93)/7</f>
        <v>82.98563701310503</v>
      </c>
      <c r="L46" s="57"/>
      <c r="M46" s="57"/>
      <c r="N46" s="57"/>
      <c r="O46" s="57"/>
    </row>
    <row r="47" spans="1:15" s="51" customFormat="1" ht="42" customHeight="1">
      <c r="A47" s="145"/>
      <c r="B47" s="147"/>
      <c r="C47" s="147"/>
      <c r="D47" s="147"/>
      <c r="E47" s="147"/>
      <c r="F47" s="147"/>
      <c r="G47" s="147"/>
      <c r="H47" s="147"/>
      <c r="I47" s="147"/>
      <c r="J47" s="147"/>
      <c r="K47" s="58" t="str">
        <f>IF(K46&gt;=100,"Гос.задание по гос.услуге выполнено в полном объеме",IF(K46&gt;=90,"Гос.задание по гос.услуге выполнено",IF(K46&lt;90,"Гос.задание по гос.услуге не выполнено")))</f>
        <v>Гос.задание по гос.услуге не выполнено</v>
      </c>
      <c r="L47" s="57"/>
      <c r="M47" s="57"/>
      <c r="N47" s="57"/>
      <c r="O47" s="57"/>
    </row>
    <row r="48" spans="1:11" ht="75" customHeight="1">
      <c r="A48" s="148" t="s">
        <v>4</v>
      </c>
      <c r="B48" s="15" t="s">
        <v>5</v>
      </c>
      <c r="C48" s="15" t="s">
        <v>6</v>
      </c>
      <c r="D48" s="15" t="s">
        <v>7</v>
      </c>
      <c r="E48" s="15" t="s">
        <v>8</v>
      </c>
      <c r="F48" s="16" t="s">
        <v>9</v>
      </c>
      <c r="G48" s="15" t="s">
        <v>10</v>
      </c>
      <c r="H48" s="15" t="s">
        <v>11</v>
      </c>
      <c r="I48" s="15" t="s">
        <v>12</v>
      </c>
      <c r="J48" s="16" t="s">
        <v>13</v>
      </c>
      <c r="K48" s="16" t="s">
        <v>14</v>
      </c>
    </row>
    <row r="49" spans="1:11" ht="18" customHeight="1" thickBot="1">
      <c r="A49" s="149"/>
      <c r="B49" s="18">
        <v>1</v>
      </c>
      <c r="C49" s="18">
        <v>2</v>
      </c>
      <c r="D49" s="18">
        <v>3</v>
      </c>
      <c r="E49" s="18">
        <v>4</v>
      </c>
      <c r="F49" s="50">
        <v>5</v>
      </c>
      <c r="G49" s="18">
        <v>6</v>
      </c>
      <c r="H49" s="18">
        <v>7</v>
      </c>
      <c r="I49" s="18">
        <v>8</v>
      </c>
      <c r="J49" s="19">
        <v>9</v>
      </c>
      <c r="K49" s="19">
        <v>10</v>
      </c>
    </row>
    <row r="50" spans="1:11" ht="26.25" customHeight="1">
      <c r="A50" s="135" t="s">
        <v>30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7"/>
    </row>
    <row r="51" spans="1:11" ht="106.5" customHeight="1">
      <c r="A51" s="138" t="s">
        <v>16</v>
      </c>
      <c r="B51" s="20" t="s">
        <v>37</v>
      </c>
      <c r="C51" s="21" t="s">
        <v>17</v>
      </c>
      <c r="D51" s="22" t="s">
        <v>43</v>
      </c>
      <c r="E51" s="66">
        <v>0.2</v>
      </c>
      <c r="F51" s="89">
        <v>0</v>
      </c>
      <c r="G51" s="63" t="s">
        <v>49</v>
      </c>
      <c r="H51" s="63" t="s">
        <v>48</v>
      </c>
      <c r="I51" s="76">
        <f>IF(F51/E51*100&gt;100,100,F51/E51*100)</f>
        <v>0</v>
      </c>
      <c r="J51" s="83">
        <f>(I51+I52+I53+I54+I55)/5</f>
        <v>57.1578947368421</v>
      </c>
      <c r="K51" s="90">
        <f>IF(E56=0,J51,(J51+J56)/2)</f>
        <v>28.57894736842105</v>
      </c>
    </row>
    <row r="52" spans="1:11" ht="56.25" customHeight="1">
      <c r="A52" s="139"/>
      <c r="B52" s="25" t="s">
        <v>38</v>
      </c>
      <c r="C52" s="26" t="s">
        <v>18</v>
      </c>
      <c r="D52" s="27" t="s">
        <v>19</v>
      </c>
      <c r="E52" s="61">
        <v>0</v>
      </c>
      <c r="F52" s="62">
        <v>0</v>
      </c>
      <c r="G52" s="63" t="s">
        <v>49</v>
      </c>
      <c r="H52" s="63" t="s">
        <v>74</v>
      </c>
      <c r="I52" s="78">
        <v>0</v>
      </c>
      <c r="J52" s="85" t="str">
        <f>IF(J51&gt;=100,"Гос.задание по гос.услуге выполнено в полном объеме",IF(J51&gt;=90,"Гос.задание по гос.услуге выполнено",IF(J51&lt;90,"Гос.задание по гос.услуге не выполнено")))</f>
        <v>Гос.задание по гос.услуге не выполнено</v>
      </c>
      <c r="K52" s="29" t="str">
        <f>IF(K51&gt;=100,"Гос.задание по гос.услуге выполнено в полном объеме",IF(K51&gt;=90,"Гос.задание по гос.услуге выполнено",IF(K51&lt;90,"Гос.задание по гос.услуге не выполнено")))</f>
        <v>Гос.задание по гос.услуге не выполнено</v>
      </c>
    </row>
    <row r="53" spans="1:11" ht="81" customHeight="1">
      <c r="A53" s="139"/>
      <c r="B53" s="25" t="s">
        <v>53</v>
      </c>
      <c r="C53" s="26" t="s">
        <v>17</v>
      </c>
      <c r="D53" s="27" t="s">
        <v>44</v>
      </c>
      <c r="E53" s="61">
        <v>90</v>
      </c>
      <c r="F53" s="74">
        <v>98.1</v>
      </c>
      <c r="G53" s="63" t="s">
        <v>75</v>
      </c>
      <c r="H53" s="68" t="s">
        <v>76</v>
      </c>
      <c r="I53" s="55">
        <f>IF(F53/E53*100&gt;100,100,F53/E53*100)</f>
        <v>100</v>
      </c>
      <c r="J53" s="86"/>
      <c r="K53" s="31"/>
    </row>
    <row r="54" spans="1:11" ht="62.25" customHeight="1">
      <c r="A54" s="139"/>
      <c r="B54" s="25" t="s">
        <v>54</v>
      </c>
      <c r="C54" s="26" t="s">
        <v>17</v>
      </c>
      <c r="D54" s="27" t="s">
        <v>20</v>
      </c>
      <c r="E54" s="61">
        <v>70</v>
      </c>
      <c r="F54" s="62">
        <v>70</v>
      </c>
      <c r="G54" s="63" t="s">
        <v>77</v>
      </c>
      <c r="H54" s="68" t="s">
        <v>51</v>
      </c>
      <c r="I54" s="55">
        <f>IF(F54/E54*100&gt;100,100,F54/E54*100)</f>
        <v>100</v>
      </c>
      <c r="J54" s="86"/>
      <c r="K54" s="31"/>
    </row>
    <row r="55" spans="1:11" ht="86.25" customHeight="1">
      <c r="A55" s="140"/>
      <c r="B55" s="25" t="s">
        <v>55</v>
      </c>
      <c r="C55" s="26" t="s">
        <v>17</v>
      </c>
      <c r="D55" s="27" t="s">
        <v>45</v>
      </c>
      <c r="E55" s="66">
        <v>95</v>
      </c>
      <c r="F55" s="69">
        <v>81.5</v>
      </c>
      <c r="G55" s="63" t="s">
        <v>78</v>
      </c>
      <c r="H55" s="68" t="s">
        <v>52</v>
      </c>
      <c r="I55" s="55">
        <f>IF(F55/E55*100&gt;100,100,F55/E55*100)</f>
        <v>85.78947368421052</v>
      </c>
      <c r="J55" s="87"/>
      <c r="K55" s="33"/>
    </row>
    <row r="56" spans="1:11" ht="73.5" customHeight="1" thickBot="1">
      <c r="A56" s="34" t="s">
        <v>21</v>
      </c>
      <c r="B56" s="35" t="s">
        <v>22</v>
      </c>
      <c r="C56" s="36" t="s">
        <v>23</v>
      </c>
      <c r="D56" s="36"/>
      <c r="E56" s="70">
        <v>2</v>
      </c>
      <c r="F56" s="71">
        <v>0</v>
      </c>
      <c r="G56" s="63" t="s">
        <v>56</v>
      </c>
      <c r="H56" s="63" t="s">
        <v>48</v>
      </c>
      <c r="I56" s="56">
        <f>IF(E56=0,0,IF(F56/E56*100&gt;110,110,F56/E56*100))</f>
        <v>0</v>
      </c>
      <c r="J56" s="88">
        <f>(I56)</f>
        <v>0</v>
      </c>
      <c r="K56" s="38" t="str">
        <f>IF(J56&gt;=100,"Гос.задание по гос.услуге выполнено в полном объеме",IF(J56&gt;=90,"Гос.задание по гос.услуге выполнено",IF(J56&lt;90,"Гос.задание по гос.услуге не выполнено")))</f>
        <v>Гос.задание по гос.услуге не выполнено</v>
      </c>
    </row>
    <row r="57" spans="1:11" ht="24.75" customHeight="1">
      <c r="A57" s="135" t="s">
        <v>31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7"/>
    </row>
    <row r="58" spans="1:11" ht="97.5" customHeight="1">
      <c r="A58" s="138" t="s">
        <v>16</v>
      </c>
      <c r="B58" s="20" t="s">
        <v>37</v>
      </c>
      <c r="C58" s="21" t="s">
        <v>17</v>
      </c>
      <c r="D58" s="22" t="s">
        <v>43</v>
      </c>
      <c r="E58" s="66">
        <v>4.5</v>
      </c>
      <c r="F58" s="67">
        <v>5.4</v>
      </c>
      <c r="G58" s="63" t="s">
        <v>49</v>
      </c>
      <c r="H58" s="63" t="s">
        <v>48</v>
      </c>
      <c r="I58" s="76">
        <f>IF(F58/E58*100&gt;100,100,F58/E58*100)</f>
        <v>100</v>
      </c>
      <c r="J58" s="83">
        <f>(I58+I59+I60+I61+I62)/5</f>
        <v>97.15789473684211</v>
      </c>
      <c r="K58" s="24">
        <f>IF(E63=0,J58,(J58+J63)/2)</f>
        <v>100.80116959064328</v>
      </c>
    </row>
    <row r="59" spans="1:11" ht="52.5" customHeight="1">
      <c r="A59" s="139"/>
      <c r="B59" s="25" t="s">
        <v>38</v>
      </c>
      <c r="C59" s="26" t="s">
        <v>18</v>
      </c>
      <c r="D59" s="27" t="s">
        <v>19</v>
      </c>
      <c r="E59" s="61">
        <v>0</v>
      </c>
      <c r="F59" s="62">
        <v>0</v>
      </c>
      <c r="G59" s="63" t="s">
        <v>49</v>
      </c>
      <c r="H59" s="63" t="s">
        <v>74</v>
      </c>
      <c r="I59" s="55">
        <f>IF(F59=0,100,IF(F59&gt;5,89,90))</f>
        <v>100</v>
      </c>
      <c r="J59" s="85" t="str">
        <f>IF(J58&gt;=100,"Гос.задание по гос.услуге выполнено в полном объеме",IF(J58&gt;=90,"Гос.задание по гос.услуге выполнено",IF(J58&lt;90,"Гос.задание по гос.услуге не выполнено")))</f>
        <v>Гос.задание по гос.услуге выполнено</v>
      </c>
      <c r="K59" s="29" t="str">
        <f>IF(K58&gt;=100,"Гос.задание по гос.услуге выполнено в полном объеме",IF(K58&gt;=90,"Гос.задание по гос.услуге выполнено",IF(K58&lt;90,"Гос.задание по гос.услуге не выполнено")))</f>
        <v>Гос.задание по гос.услуге выполнено в полном объеме</v>
      </c>
    </row>
    <row r="60" spans="1:11" ht="84" customHeight="1">
      <c r="A60" s="139"/>
      <c r="B60" s="25" t="s">
        <v>53</v>
      </c>
      <c r="C60" s="26" t="s">
        <v>17</v>
      </c>
      <c r="D60" s="27" t="s">
        <v>44</v>
      </c>
      <c r="E60" s="61">
        <v>90</v>
      </c>
      <c r="F60" s="74">
        <v>98.1</v>
      </c>
      <c r="G60" s="63" t="s">
        <v>75</v>
      </c>
      <c r="H60" s="68" t="s">
        <v>80</v>
      </c>
      <c r="I60" s="55">
        <f>IF(F60/E60*100&gt;100,100,F60/E60*100)</f>
        <v>100</v>
      </c>
      <c r="J60" s="86"/>
      <c r="K60" s="31"/>
    </row>
    <row r="61" spans="1:11" ht="66.75" customHeight="1">
      <c r="A61" s="139"/>
      <c r="B61" s="25" t="s">
        <v>54</v>
      </c>
      <c r="C61" s="26" t="s">
        <v>17</v>
      </c>
      <c r="D61" s="27" t="s">
        <v>20</v>
      </c>
      <c r="E61" s="61">
        <v>70</v>
      </c>
      <c r="F61" s="62">
        <v>70</v>
      </c>
      <c r="G61" s="63" t="s">
        <v>77</v>
      </c>
      <c r="H61" s="68" t="s">
        <v>51</v>
      </c>
      <c r="I61" s="55">
        <f>IF(F61/E61*100&gt;100,100,F61/E61*100)</f>
        <v>100</v>
      </c>
      <c r="J61" s="86"/>
      <c r="K61" s="31"/>
    </row>
    <row r="62" spans="1:11" ht="87.75" customHeight="1">
      <c r="A62" s="140"/>
      <c r="B62" s="25" t="s">
        <v>55</v>
      </c>
      <c r="C62" s="26" t="s">
        <v>17</v>
      </c>
      <c r="D62" s="27" t="s">
        <v>45</v>
      </c>
      <c r="E62" s="66">
        <v>95</v>
      </c>
      <c r="F62" s="69">
        <v>81.5</v>
      </c>
      <c r="G62" s="63" t="s">
        <v>78</v>
      </c>
      <c r="H62" s="68" t="s">
        <v>52</v>
      </c>
      <c r="I62" s="55">
        <f>IF(F62/E62*100&gt;100,100,F62/E62*100)</f>
        <v>85.78947368421052</v>
      </c>
      <c r="J62" s="87"/>
      <c r="K62" s="33"/>
    </row>
    <row r="63" spans="1:11" ht="82.5" customHeight="1" thickBot="1">
      <c r="A63" s="34" t="s">
        <v>21</v>
      </c>
      <c r="B63" s="35" t="s">
        <v>22</v>
      </c>
      <c r="C63" s="36" t="s">
        <v>23</v>
      </c>
      <c r="D63" s="36"/>
      <c r="E63" s="70">
        <v>45</v>
      </c>
      <c r="F63" s="71">
        <v>47</v>
      </c>
      <c r="G63" s="63" t="s">
        <v>49</v>
      </c>
      <c r="H63" s="63" t="s">
        <v>48</v>
      </c>
      <c r="I63" s="56">
        <f>IF(E63=0,0,IF(F63/E63*100&gt;110,110,F63/E63*100))</f>
        <v>104.44444444444446</v>
      </c>
      <c r="J63" s="88">
        <f>(I63)</f>
        <v>104.44444444444446</v>
      </c>
      <c r="K63" s="38" t="str">
        <f>IF(J63&gt;=100,"Гос.задание по гос.услуге выполнено в полном объеме",IF(J63&gt;=90,"Гос.задание по гос.услуге выполнено",IF(J63&lt;90,"Гос.задание по гос.услуге не выполнено")))</f>
        <v>Гос.задание по гос.услуге выполнено в полном объеме</v>
      </c>
    </row>
    <row r="64" spans="1:11" ht="22.5" customHeight="1">
      <c r="A64" s="135" t="s">
        <v>32</v>
      </c>
      <c r="B64" s="136"/>
      <c r="C64" s="136"/>
      <c r="D64" s="136"/>
      <c r="E64" s="136"/>
      <c r="F64" s="136"/>
      <c r="G64" s="136"/>
      <c r="H64" s="136"/>
      <c r="I64" s="136"/>
      <c r="J64" s="136"/>
      <c r="K64" s="137"/>
    </row>
    <row r="65" spans="1:11" ht="102.75" customHeight="1">
      <c r="A65" s="138" t="s">
        <v>16</v>
      </c>
      <c r="B65" s="20" t="s">
        <v>37</v>
      </c>
      <c r="C65" s="21" t="s">
        <v>17</v>
      </c>
      <c r="D65" s="22" t="s">
        <v>43</v>
      </c>
      <c r="E65" s="72">
        <v>33.4</v>
      </c>
      <c r="F65" s="67">
        <v>34.8</v>
      </c>
      <c r="G65" s="63" t="s">
        <v>49</v>
      </c>
      <c r="H65" s="63" t="s">
        <v>48</v>
      </c>
      <c r="I65" s="76">
        <f>IF(F65/E65*100&gt;100,100,F65/E65*100)</f>
        <v>100</v>
      </c>
      <c r="J65" s="83">
        <f>(I65+I66+I67+I68+I69)/5</f>
        <v>97.15789473684211</v>
      </c>
      <c r="K65" s="24">
        <f>IF(E70=0,J65,(J65+J70)/2)</f>
        <v>93.48912700913962</v>
      </c>
    </row>
    <row r="66" spans="1:11" ht="74.25" customHeight="1">
      <c r="A66" s="139"/>
      <c r="B66" s="25" t="s">
        <v>38</v>
      </c>
      <c r="C66" s="26" t="s">
        <v>18</v>
      </c>
      <c r="D66" s="27" t="s">
        <v>19</v>
      </c>
      <c r="E66" s="61">
        <v>0</v>
      </c>
      <c r="F66" s="62">
        <v>0</v>
      </c>
      <c r="G66" s="63" t="s">
        <v>49</v>
      </c>
      <c r="H66" s="63" t="s">
        <v>74</v>
      </c>
      <c r="I66" s="55">
        <f>IF(F66=0,100,IF(F66&gt;5,89,90))</f>
        <v>100</v>
      </c>
      <c r="J66" s="85" t="str">
        <f>IF(J65&gt;=100,"Гос.задание по гос.услуге выполнено в полном объеме",IF(J65&gt;=90,"Гос.задание по гос.услуге выполнено",IF(J65&lt;90,"Гос.задание по гос.услуге не выполнено")))</f>
        <v>Гос.задание по гос.услуге выполнено</v>
      </c>
      <c r="K66" s="29" t="str">
        <f>IF(K65&gt;=100,"Гос.задание по гос.услуге выполнено в полном объеме",IF(K65&gt;=90,"Гос.задание по гос.услуге выполнено",IF(K65&lt;90,"Гос.задание по гос.услуге не выполнено")))</f>
        <v>Гос.задание по гос.услуге выполнено</v>
      </c>
    </row>
    <row r="67" spans="1:11" ht="81.75" customHeight="1">
      <c r="A67" s="139"/>
      <c r="B67" s="25" t="s">
        <v>53</v>
      </c>
      <c r="C67" s="26" t="s">
        <v>17</v>
      </c>
      <c r="D67" s="27" t="s">
        <v>44</v>
      </c>
      <c r="E67" s="61">
        <v>90</v>
      </c>
      <c r="F67" s="74">
        <v>98.1</v>
      </c>
      <c r="G67" s="63" t="s">
        <v>75</v>
      </c>
      <c r="H67" s="68" t="s">
        <v>80</v>
      </c>
      <c r="I67" s="55">
        <f>IF(F67/E67*100&gt;100,100,F67/E67*100)</f>
        <v>100</v>
      </c>
      <c r="J67" s="86"/>
      <c r="K67" s="31"/>
    </row>
    <row r="68" spans="1:11" ht="65.25" customHeight="1">
      <c r="A68" s="139"/>
      <c r="B68" s="25" t="s">
        <v>54</v>
      </c>
      <c r="C68" s="26" t="s">
        <v>17</v>
      </c>
      <c r="D68" s="27" t="s">
        <v>20</v>
      </c>
      <c r="E68" s="61">
        <v>70</v>
      </c>
      <c r="F68" s="62">
        <v>70</v>
      </c>
      <c r="G68" s="63" t="s">
        <v>77</v>
      </c>
      <c r="H68" s="68" t="s">
        <v>51</v>
      </c>
      <c r="I68" s="55">
        <f>IF(F68/E68*100&gt;100,100,F68/E68*100)</f>
        <v>100</v>
      </c>
      <c r="J68" s="86"/>
      <c r="K68" s="31"/>
    </row>
    <row r="69" spans="1:11" ht="88.5" customHeight="1">
      <c r="A69" s="140"/>
      <c r="B69" s="25" t="s">
        <v>55</v>
      </c>
      <c r="C69" s="26" t="s">
        <v>17</v>
      </c>
      <c r="D69" s="27" t="s">
        <v>45</v>
      </c>
      <c r="E69" s="66">
        <v>95</v>
      </c>
      <c r="F69" s="69">
        <v>81.5</v>
      </c>
      <c r="G69" s="63" t="s">
        <v>78</v>
      </c>
      <c r="H69" s="68" t="s">
        <v>52</v>
      </c>
      <c r="I69" s="55">
        <f>IF(F69/E69*100&gt;100,100,F69/E69*100)</f>
        <v>85.78947368421052</v>
      </c>
      <c r="J69" s="87"/>
      <c r="K69" s="33"/>
    </row>
    <row r="70" spans="1:11" ht="87" customHeight="1" thickBot="1">
      <c r="A70" s="34" t="s">
        <v>21</v>
      </c>
      <c r="B70" s="35" t="s">
        <v>22</v>
      </c>
      <c r="C70" s="36" t="s">
        <v>23</v>
      </c>
      <c r="D70" s="36"/>
      <c r="E70" s="70">
        <v>334</v>
      </c>
      <c r="F70" s="71">
        <v>300</v>
      </c>
      <c r="G70" s="63" t="s">
        <v>49</v>
      </c>
      <c r="H70" s="63" t="s">
        <v>48</v>
      </c>
      <c r="I70" s="56">
        <f>IF(E70=0,0,IF(F70/E70*100&gt;110,110,F70/E70*100))</f>
        <v>89.82035928143712</v>
      </c>
      <c r="J70" s="88">
        <f>(I70)</f>
        <v>89.82035928143712</v>
      </c>
      <c r="K70" s="38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не выполнено</v>
      </c>
    </row>
    <row r="71" spans="1:11" ht="49.5" customHeight="1">
      <c r="A71" s="135" t="s">
        <v>36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7"/>
    </row>
    <row r="72" spans="1:11" ht="99" customHeight="1">
      <c r="A72" s="138" t="s">
        <v>16</v>
      </c>
      <c r="B72" s="20" t="s">
        <v>37</v>
      </c>
      <c r="C72" s="21" t="s">
        <v>17</v>
      </c>
      <c r="D72" s="22" t="s">
        <v>43</v>
      </c>
      <c r="E72" s="66">
        <v>10.9</v>
      </c>
      <c r="F72" s="67">
        <v>8.8</v>
      </c>
      <c r="G72" s="63" t="s">
        <v>49</v>
      </c>
      <c r="H72" s="63" t="s">
        <v>48</v>
      </c>
      <c r="I72" s="76">
        <f>IF(F72/E72*100&gt;100,100,F72/E72*100)</f>
        <v>80.73394495412845</v>
      </c>
      <c r="J72" s="83">
        <f>(I72+I73+I74+I75+I76)/5</f>
        <v>93.3046837276678</v>
      </c>
      <c r="K72" s="24">
        <f>IF(E77=0,J72,(J72+J77)/2)</f>
        <v>81.51472718493481</v>
      </c>
    </row>
    <row r="73" spans="1:11" ht="72" customHeight="1">
      <c r="A73" s="139"/>
      <c r="B73" s="25" t="s">
        <v>38</v>
      </c>
      <c r="C73" s="26" t="s">
        <v>18</v>
      </c>
      <c r="D73" s="27" t="s">
        <v>19</v>
      </c>
      <c r="E73" s="61">
        <v>0</v>
      </c>
      <c r="F73" s="62">
        <v>0</v>
      </c>
      <c r="G73" s="63" t="s">
        <v>49</v>
      </c>
      <c r="H73" s="63" t="s">
        <v>74</v>
      </c>
      <c r="I73" s="55">
        <f>IF(F73=0,100,IF(F73&gt;5,89,90))</f>
        <v>100</v>
      </c>
      <c r="J73" s="85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выполнено</v>
      </c>
      <c r="K73" s="29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не выполнено</v>
      </c>
    </row>
    <row r="74" spans="1:11" ht="81" customHeight="1">
      <c r="A74" s="139"/>
      <c r="B74" s="25" t="s">
        <v>53</v>
      </c>
      <c r="C74" s="26" t="s">
        <v>17</v>
      </c>
      <c r="D74" s="27" t="s">
        <v>44</v>
      </c>
      <c r="E74" s="61">
        <v>90</v>
      </c>
      <c r="F74" s="74">
        <v>98.1</v>
      </c>
      <c r="G74" s="63" t="s">
        <v>75</v>
      </c>
      <c r="H74" s="68" t="s">
        <v>80</v>
      </c>
      <c r="I74" s="55">
        <f>IF(F74/E74*100&gt;100,100,F74/E74*100)</f>
        <v>100</v>
      </c>
      <c r="J74" s="86"/>
      <c r="K74" s="31"/>
    </row>
    <row r="75" spans="1:11" ht="65.25" customHeight="1">
      <c r="A75" s="139"/>
      <c r="B75" s="25" t="s">
        <v>54</v>
      </c>
      <c r="C75" s="26" t="s">
        <v>17</v>
      </c>
      <c r="D75" s="27" t="s">
        <v>20</v>
      </c>
      <c r="E75" s="61">
        <v>70</v>
      </c>
      <c r="F75" s="62">
        <v>70</v>
      </c>
      <c r="G75" s="63" t="s">
        <v>77</v>
      </c>
      <c r="H75" s="68" t="s">
        <v>51</v>
      </c>
      <c r="I75" s="55">
        <f>IF(F75/E75*100&gt;100,100,F75/E75*100)</f>
        <v>100</v>
      </c>
      <c r="J75" s="86"/>
      <c r="K75" s="31"/>
    </row>
    <row r="76" spans="1:11" ht="87.75" customHeight="1">
      <c r="A76" s="140"/>
      <c r="B76" s="25" t="s">
        <v>55</v>
      </c>
      <c r="C76" s="26" t="s">
        <v>17</v>
      </c>
      <c r="D76" s="27" t="s">
        <v>45</v>
      </c>
      <c r="E76" s="66">
        <v>95</v>
      </c>
      <c r="F76" s="69">
        <v>81.5</v>
      </c>
      <c r="G76" s="63" t="s">
        <v>78</v>
      </c>
      <c r="H76" s="68" t="s">
        <v>52</v>
      </c>
      <c r="I76" s="55">
        <f>IF(F76/E76*100&gt;100,100,F76/E76*100)</f>
        <v>85.78947368421052</v>
      </c>
      <c r="J76" s="87"/>
      <c r="K76" s="33"/>
    </row>
    <row r="77" spans="1:11" ht="76.5" customHeight="1" thickBot="1">
      <c r="A77" s="34" t="s">
        <v>21</v>
      </c>
      <c r="B77" s="35" t="s">
        <v>22</v>
      </c>
      <c r="C77" s="36" t="s">
        <v>23</v>
      </c>
      <c r="D77" s="36"/>
      <c r="E77" s="70">
        <v>109</v>
      </c>
      <c r="F77" s="71">
        <v>76</v>
      </c>
      <c r="G77" s="63" t="s">
        <v>49</v>
      </c>
      <c r="H77" s="63" t="s">
        <v>48</v>
      </c>
      <c r="I77" s="56">
        <f>IF(E77=0,0,IF(F77/E77*100&gt;110,110,F77/E77*100))</f>
        <v>69.72477064220183</v>
      </c>
      <c r="J77" s="88">
        <f>(I77)</f>
        <v>69.72477064220183</v>
      </c>
      <c r="K77" s="38" t="str">
        <f>IF(J77&gt;=100,"Гос.задание по гос.услуге выполнено в полном объеме",IF(J77&gt;=90,"Гос.задание по гос.услуге выполнено",IF(J77&lt;90,"Гос.задание по гос.услуге не выполнено")))</f>
        <v>Гос.задание по гос.услуге не выполнено</v>
      </c>
    </row>
    <row r="78" spans="1:11" ht="28.5" customHeight="1">
      <c r="A78" s="135" t="s">
        <v>34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7"/>
    </row>
    <row r="79" spans="1:11" ht="105" customHeight="1">
      <c r="A79" s="138" t="s">
        <v>16</v>
      </c>
      <c r="B79" s="20" t="s">
        <v>37</v>
      </c>
      <c r="C79" s="21" t="s">
        <v>17</v>
      </c>
      <c r="D79" s="22" t="s">
        <v>43</v>
      </c>
      <c r="E79" s="72">
        <v>16</v>
      </c>
      <c r="F79" s="67">
        <v>12.3</v>
      </c>
      <c r="G79" s="63" t="s">
        <v>49</v>
      </c>
      <c r="H79" s="63" t="s">
        <v>48</v>
      </c>
      <c r="I79" s="76">
        <f>IF(F79/E79*100&gt;100,100,F79/E79*100)</f>
        <v>76.875</v>
      </c>
      <c r="J79" s="83">
        <f>(I79+I80+I81+I82+I83)/5</f>
        <v>92.53289473684211</v>
      </c>
      <c r="K79" s="24">
        <f>IF(E84=0,J79,(J79+J84)/2)</f>
        <v>79.39144736842105</v>
      </c>
    </row>
    <row r="80" spans="1:11" ht="45.75" customHeight="1">
      <c r="A80" s="139"/>
      <c r="B80" s="25" t="s">
        <v>38</v>
      </c>
      <c r="C80" s="26" t="s">
        <v>18</v>
      </c>
      <c r="D80" s="27" t="s">
        <v>19</v>
      </c>
      <c r="E80" s="61">
        <v>0</v>
      </c>
      <c r="F80" s="62">
        <v>0</v>
      </c>
      <c r="G80" s="63" t="s">
        <v>49</v>
      </c>
      <c r="H80" s="63" t="s">
        <v>74</v>
      </c>
      <c r="I80" s="55">
        <f>IF(F80=0,100,IF(F80&gt;5,89,90))</f>
        <v>100</v>
      </c>
      <c r="J80" s="85" t="str">
        <f>IF(J79&gt;=100,"Гос.задание по гос.услуге выполнено в полном объеме",IF(J79&gt;=90,"Гос.задание по гос.услуге выполнено",IF(J79&lt;90,"Гос.задание по гос.услуге не выполнено")))</f>
        <v>Гос.задание по гос.услуге выполнено</v>
      </c>
      <c r="K80" s="29" t="str">
        <f>IF(K79&gt;=100,"Гос.задание по гос.услуге выполнено в полном объеме",IF(K79&gt;=90,"Гос.задание по гос.услуге выполнено",IF(K79&lt;90,"Гос.задание по гос.услуге не выполнено")))</f>
        <v>Гос.задание по гос.услуге не выполнено</v>
      </c>
    </row>
    <row r="81" spans="1:11" ht="81.75" customHeight="1">
      <c r="A81" s="139"/>
      <c r="B81" s="25" t="s">
        <v>53</v>
      </c>
      <c r="C81" s="26" t="s">
        <v>17</v>
      </c>
      <c r="D81" s="27" t="s">
        <v>44</v>
      </c>
      <c r="E81" s="61">
        <v>90</v>
      </c>
      <c r="F81" s="74">
        <v>98.1</v>
      </c>
      <c r="G81" s="63" t="s">
        <v>75</v>
      </c>
      <c r="H81" s="68" t="s">
        <v>80</v>
      </c>
      <c r="I81" s="55">
        <f>IF(F81/E81*100&gt;100,100,F81/E81*100)</f>
        <v>100</v>
      </c>
      <c r="J81" s="86"/>
      <c r="K81" s="31"/>
    </row>
    <row r="82" spans="1:11" ht="64.5" customHeight="1">
      <c r="A82" s="139"/>
      <c r="B82" s="25" t="s">
        <v>54</v>
      </c>
      <c r="C82" s="26" t="s">
        <v>17</v>
      </c>
      <c r="D82" s="27" t="s">
        <v>20</v>
      </c>
      <c r="E82" s="61">
        <v>70</v>
      </c>
      <c r="F82" s="62">
        <v>70</v>
      </c>
      <c r="G82" s="63" t="s">
        <v>77</v>
      </c>
      <c r="H82" s="68" t="s">
        <v>51</v>
      </c>
      <c r="I82" s="55">
        <f>IF(F82/E82*100&gt;100,100,F82/E82*100)</f>
        <v>100</v>
      </c>
      <c r="J82" s="86"/>
      <c r="K82" s="31"/>
    </row>
    <row r="83" spans="1:11" ht="93" customHeight="1">
      <c r="A83" s="140"/>
      <c r="B83" s="25" t="s">
        <v>55</v>
      </c>
      <c r="C83" s="26" t="s">
        <v>17</v>
      </c>
      <c r="D83" s="27" t="s">
        <v>45</v>
      </c>
      <c r="E83" s="66">
        <v>95</v>
      </c>
      <c r="F83" s="69">
        <v>81.5</v>
      </c>
      <c r="G83" s="63" t="s">
        <v>78</v>
      </c>
      <c r="H83" s="68" t="s">
        <v>52</v>
      </c>
      <c r="I83" s="55">
        <f>IF(F83/E83*100&gt;100,100,F83/E83*100)</f>
        <v>85.78947368421052</v>
      </c>
      <c r="J83" s="87"/>
      <c r="K83" s="33"/>
    </row>
    <row r="84" spans="1:11" ht="73.5" customHeight="1" thickBot="1">
      <c r="A84" s="34" t="s">
        <v>21</v>
      </c>
      <c r="B84" s="35" t="s">
        <v>22</v>
      </c>
      <c r="C84" s="36" t="s">
        <v>23</v>
      </c>
      <c r="D84" s="36"/>
      <c r="E84" s="70">
        <v>160</v>
      </c>
      <c r="F84" s="71">
        <v>106</v>
      </c>
      <c r="G84" s="63" t="s">
        <v>49</v>
      </c>
      <c r="H84" s="63" t="s">
        <v>48</v>
      </c>
      <c r="I84" s="56">
        <f>IF(E84=0,0,IF(F84/E84*100&gt;110,110,F84/E84*100))</f>
        <v>66.25</v>
      </c>
      <c r="J84" s="88">
        <f>(I84)</f>
        <v>66.25</v>
      </c>
      <c r="K84" s="38" t="str">
        <f>IF(J84&gt;=100,"Гос.задание по гос.услуге выполнено в полном объеме",IF(J84&gt;=90,"Гос.задание по гос.услуге выполнено",IF(J84&lt;90,"Гос.задание по гос.услуге не выполнено")))</f>
        <v>Гос.задание по гос.услуге не выполнено</v>
      </c>
    </row>
    <row r="85" spans="1:11" ht="20.25" customHeight="1">
      <c r="A85" s="135" t="s">
        <v>35</v>
      </c>
      <c r="B85" s="136"/>
      <c r="C85" s="136"/>
      <c r="D85" s="136"/>
      <c r="E85" s="136"/>
      <c r="F85" s="136"/>
      <c r="G85" s="136"/>
      <c r="H85" s="136"/>
      <c r="I85" s="136"/>
      <c r="J85" s="136"/>
      <c r="K85" s="137"/>
    </row>
    <row r="86" spans="1:11" ht="85.5" customHeight="1">
      <c r="A86" s="138" t="s">
        <v>16</v>
      </c>
      <c r="B86" s="20" t="s">
        <v>37</v>
      </c>
      <c r="C86" s="21" t="s">
        <v>17</v>
      </c>
      <c r="D86" s="22" t="s">
        <v>43</v>
      </c>
      <c r="E86" s="73">
        <v>25.6</v>
      </c>
      <c r="F86" s="67">
        <v>29</v>
      </c>
      <c r="G86" s="63" t="s">
        <v>49</v>
      </c>
      <c r="H86" s="63" t="s">
        <v>48</v>
      </c>
      <c r="I86" s="76">
        <f>IF(F86/E86*100&gt;100,100,F86/E86*100)</f>
        <v>100</v>
      </c>
      <c r="J86" s="83">
        <f>(I86+I87+I88+I89+I90)/5</f>
        <v>97.15789473684211</v>
      </c>
      <c r="K86" s="24">
        <f>IF(E91=0,J86,(J86+J91)/2)</f>
        <v>97.21175986842105</v>
      </c>
    </row>
    <row r="87" spans="1:11" ht="52.5" customHeight="1">
      <c r="A87" s="139"/>
      <c r="B87" s="25" t="s">
        <v>38</v>
      </c>
      <c r="C87" s="26" t="s">
        <v>18</v>
      </c>
      <c r="D87" s="27" t="s">
        <v>19</v>
      </c>
      <c r="E87" s="61">
        <v>0</v>
      </c>
      <c r="F87" s="62">
        <v>0</v>
      </c>
      <c r="G87" s="63" t="s">
        <v>49</v>
      </c>
      <c r="H87" s="63" t="s">
        <v>74</v>
      </c>
      <c r="I87" s="55">
        <f>IF(F87=0,100,IF(F87&gt;5,89,90))</f>
        <v>100</v>
      </c>
      <c r="J87" s="85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выполнено</v>
      </c>
      <c r="K87" s="29" t="str">
        <f>IF(K86&gt;=100,"Гос.задание по гос.услуге выполнено в полном объеме",IF(K86&gt;=90,"Гос.задание по гос.услуге выполнено",IF(K86&lt;90,"Гос.задание по гос.услуге не выполнено")))</f>
        <v>Гос.задание по гос.услуге выполнено</v>
      </c>
    </row>
    <row r="88" spans="1:11" ht="90.75" customHeight="1">
      <c r="A88" s="139"/>
      <c r="B88" s="25" t="s">
        <v>53</v>
      </c>
      <c r="C88" s="26" t="s">
        <v>17</v>
      </c>
      <c r="D88" s="27" t="s">
        <v>44</v>
      </c>
      <c r="E88" s="61">
        <v>90</v>
      </c>
      <c r="F88" s="74">
        <v>98.1</v>
      </c>
      <c r="G88" s="63" t="s">
        <v>75</v>
      </c>
      <c r="H88" s="68" t="s">
        <v>81</v>
      </c>
      <c r="I88" s="55">
        <f>IF(F88/E88*100&gt;100,100,F88/E88*100)</f>
        <v>100</v>
      </c>
      <c r="J88" s="86"/>
      <c r="K88" s="31"/>
    </row>
    <row r="89" spans="1:11" ht="66.75" customHeight="1">
      <c r="A89" s="139"/>
      <c r="B89" s="25" t="s">
        <v>54</v>
      </c>
      <c r="C89" s="26" t="s">
        <v>17</v>
      </c>
      <c r="D89" s="27" t="s">
        <v>20</v>
      </c>
      <c r="E89" s="61">
        <v>70</v>
      </c>
      <c r="F89" s="62">
        <v>70</v>
      </c>
      <c r="G89" s="63" t="s">
        <v>77</v>
      </c>
      <c r="H89" s="68" t="s">
        <v>51</v>
      </c>
      <c r="I89" s="55">
        <f>IF(F89/E89*100&gt;100,100,F89/E89*100)</f>
        <v>100</v>
      </c>
      <c r="J89" s="86"/>
      <c r="K89" s="31"/>
    </row>
    <row r="90" spans="1:11" ht="90" customHeight="1">
      <c r="A90" s="140"/>
      <c r="B90" s="25" t="s">
        <v>55</v>
      </c>
      <c r="C90" s="26" t="s">
        <v>17</v>
      </c>
      <c r="D90" s="27" t="s">
        <v>45</v>
      </c>
      <c r="E90" s="66">
        <v>95</v>
      </c>
      <c r="F90" s="69">
        <v>81.5</v>
      </c>
      <c r="G90" s="63" t="s">
        <v>78</v>
      </c>
      <c r="H90" s="68" t="s">
        <v>52</v>
      </c>
      <c r="I90" s="55">
        <f>IF(F90/E90*100&gt;100,100,F90/E90*100)</f>
        <v>85.78947368421052</v>
      </c>
      <c r="J90" s="87"/>
      <c r="K90" s="33"/>
    </row>
    <row r="91" spans="1:11" ht="78" customHeight="1" thickBot="1">
      <c r="A91" s="34" t="s">
        <v>21</v>
      </c>
      <c r="B91" s="35" t="s">
        <v>22</v>
      </c>
      <c r="C91" s="36" t="s">
        <v>23</v>
      </c>
      <c r="D91" s="36"/>
      <c r="E91" s="70">
        <v>256</v>
      </c>
      <c r="F91" s="71">
        <v>249</v>
      </c>
      <c r="G91" s="63" t="s">
        <v>49</v>
      </c>
      <c r="H91" s="63" t="s">
        <v>48</v>
      </c>
      <c r="I91" s="56">
        <f>IF(E91=0,0,IF(F91/E91*100&gt;110,110,F91/E91*100))</f>
        <v>97.265625</v>
      </c>
      <c r="J91" s="88">
        <f>(I91)</f>
        <v>97.265625</v>
      </c>
      <c r="K91" s="38" t="str">
        <f>IF(J91&gt;=100,"Гос.задание по гос.услуге выполнено в полном объеме",IF(J91&gt;=90,"Гос.задание по гос.услуге выполнено",IF(J91&lt;90,"Гос.задание по гос.услуге не выполнено")))</f>
        <v>Гос.задание по гос.услуге выполнено</v>
      </c>
    </row>
    <row r="92" spans="1:11" ht="20.25" customHeight="1">
      <c r="A92" s="135" t="s">
        <v>39</v>
      </c>
      <c r="B92" s="136"/>
      <c r="C92" s="136"/>
      <c r="D92" s="136"/>
      <c r="E92" s="136"/>
      <c r="F92" s="136"/>
      <c r="G92" s="136"/>
      <c r="H92" s="136"/>
      <c r="I92" s="136"/>
      <c r="J92" s="136"/>
      <c r="K92" s="137"/>
    </row>
    <row r="93" spans="1:11" ht="85.5" customHeight="1">
      <c r="A93" s="138" t="s">
        <v>16</v>
      </c>
      <c r="B93" s="20" t="s">
        <v>37</v>
      </c>
      <c r="C93" s="21" t="s">
        <v>17</v>
      </c>
      <c r="D93" s="22" t="s">
        <v>43</v>
      </c>
      <c r="E93" s="73">
        <v>1.5</v>
      </c>
      <c r="F93" s="67">
        <v>1.7</v>
      </c>
      <c r="G93" s="63" t="s">
        <v>49</v>
      </c>
      <c r="H93" s="63" t="s">
        <v>48</v>
      </c>
      <c r="I93" s="91">
        <f>F93*100/E93</f>
        <v>113.33333333333333</v>
      </c>
      <c r="J93" s="83">
        <f>(I93+I94+I95+I96+I97)/5</f>
        <v>99.82456140350877</v>
      </c>
      <c r="K93" s="90">
        <f>IF(E98=0,J93,(J93+J98)/2)</f>
        <v>99.91228070175438</v>
      </c>
    </row>
    <row r="94" spans="1:11" ht="52.5" customHeight="1">
      <c r="A94" s="139"/>
      <c r="B94" s="25" t="s">
        <v>38</v>
      </c>
      <c r="C94" s="26" t="s">
        <v>18</v>
      </c>
      <c r="D94" s="27" t="s">
        <v>19</v>
      </c>
      <c r="E94" s="61">
        <v>0</v>
      </c>
      <c r="F94" s="62">
        <v>0</v>
      </c>
      <c r="G94" s="63" t="s">
        <v>49</v>
      </c>
      <c r="H94" s="63" t="s">
        <v>74</v>
      </c>
      <c r="I94" s="55">
        <f>IF(F94=0,100,IF(F94&gt;5,89,90))</f>
        <v>100</v>
      </c>
      <c r="J94" s="85" t="str">
        <f>IF(J93&gt;=100,"Гос.задание по гос.услуге выполнено в полном объеме",IF(J93&gt;=90,"Гос.задание по гос.услуге выполнено",IF(J93&lt;90,"Гос.задание по гос.услуге не выполнено")))</f>
        <v>Гос.задание по гос.услуге выполнено</v>
      </c>
      <c r="K94" s="29" t="str">
        <f>IF(K93&gt;=100,"Гос.задание по гос.услуге выполнено в полном объеме",IF(K93&gt;=90,"Гос.задание по гос.услуге выполнено",IF(K93&lt;90,"Гос.задание по гос.услуге не выполнено")))</f>
        <v>Гос.задание по гос.услуге выполнено</v>
      </c>
    </row>
    <row r="95" spans="1:11" ht="90.75" customHeight="1">
      <c r="A95" s="139"/>
      <c r="B95" s="25" t="s">
        <v>53</v>
      </c>
      <c r="C95" s="26" t="s">
        <v>17</v>
      </c>
      <c r="D95" s="27" t="s">
        <v>44</v>
      </c>
      <c r="E95" s="61">
        <v>90</v>
      </c>
      <c r="F95" s="74">
        <v>98.1</v>
      </c>
      <c r="G95" s="63" t="s">
        <v>75</v>
      </c>
      <c r="H95" s="68" t="s">
        <v>80</v>
      </c>
      <c r="I95" s="55">
        <f>IF(F95/E95*100&gt;100,100,F95/E95*100)</f>
        <v>100</v>
      </c>
      <c r="J95" s="86"/>
      <c r="K95" s="31"/>
    </row>
    <row r="96" spans="1:11" ht="60" customHeight="1">
      <c r="A96" s="139"/>
      <c r="B96" s="25" t="s">
        <v>54</v>
      </c>
      <c r="C96" s="26" t="s">
        <v>17</v>
      </c>
      <c r="D96" s="27" t="s">
        <v>20</v>
      </c>
      <c r="E96" s="61">
        <v>70</v>
      </c>
      <c r="F96" s="62">
        <v>70</v>
      </c>
      <c r="G96" s="63" t="s">
        <v>77</v>
      </c>
      <c r="H96" s="68" t="s">
        <v>51</v>
      </c>
      <c r="I96" s="55">
        <f>IF(F96/E96*100&gt;100,100,F96/E96*100)</f>
        <v>100</v>
      </c>
      <c r="J96" s="86"/>
      <c r="K96" s="31"/>
    </row>
    <row r="97" spans="1:11" ht="90" customHeight="1">
      <c r="A97" s="140"/>
      <c r="B97" s="25" t="s">
        <v>55</v>
      </c>
      <c r="C97" s="26" t="s">
        <v>17</v>
      </c>
      <c r="D97" s="27" t="s">
        <v>45</v>
      </c>
      <c r="E97" s="66">
        <v>95</v>
      </c>
      <c r="F97" s="69">
        <v>81.5</v>
      </c>
      <c r="G97" s="63" t="s">
        <v>78</v>
      </c>
      <c r="H97" s="68" t="s">
        <v>52</v>
      </c>
      <c r="I97" s="55">
        <f>IF(F97/E97*100&gt;100,100,F97/E97*100)</f>
        <v>85.78947368421052</v>
      </c>
      <c r="J97" s="87"/>
      <c r="K97" s="33"/>
    </row>
    <row r="98" spans="1:11" ht="78" customHeight="1" thickBot="1">
      <c r="A98" s="34" t="s">
        <v>21</v>
      </c>
      <c r="B98" s="35" t="s">
        <v>22</v>
      </c>
      <c r="C98" s="36" t="s">
        <v>23</v>
      </c>
      <c r="D98" s="36"/>
      <c r="E98" s="70">
        <v>15</v>
      </c>
      <c r="F98" s="71">
        <v>15</v>
      </c>
      <c r="G98" s="63" t="s">
        <v>47</v>
      </c>
      <c r="H98" s="63" t="s">
        <v>48</v>
      </c>
      <c r="I98" s="92">
        <f>F98*100/E98</f>
        <v>100</v>
      </c>
      <c r="J98" s="88">
        <f>(I98)</f>
        <v>100</v>
      </c>
      <c r="K98" s="38" t="str">
        <f>IF(J98&gt;=100,"Гос.задание по гос.услуге выполнено в полном объеме",IF(J98&gt;=90,"Гос.задание по гос.услуге выполнено",IF(J98&lt;90,"Гос.задание по гос.услуге не выполнено")))</f>
        <v>Гос.задание по гос.услуге выполнено в полном объеме</v>
      </c>
    </row>
    <row r="99" spans="1:15" ht="20.25" customHeight="1">
      <c r="A99" s="144" t="s">
        <v>42</v>
      </c>
      <c r="B99" s="146" t="s">
        <v>40</v>
      </c>
      <c r="C99" s="146"/>
      <c r="D99" s="146"/>
      <c r="E99" s="146"/>
      <c r="F99" s="146"/>
      <c r="G99" s="146"/>
      <c r="H99" s="146"/>
      <c r="I99" s="146"/>
      <c r="J99" s="146"/>
      <c r="K99" s="13">
        <f>(K102+K107+K112+K117+K123)/5</f>
        <v>90.96491228070177</v>
      </c>
      <c r="L99" s="57"/>
      <c r="M99" s="2"/>
      <c r="N99" s="2"/>
      <c r="O99" s="2"/>
    </row>
    <row r="100" spans="1:15" ht="48" customHeight="1" thickBot="1">
      <c r="A100" s="145"/>
      <c r="B100" s="147"/>
      <c r="C100" s="147"/>
      <c r="D100" s="147"/>
      <c r="E100" s="147"/>
      <c r="F100" s="147"/>
      <c r="G100" s="147"/>
      <c r="H100" s="147"/>
      <c r="I100" s="147"/>
      <c r="J100" s="147"/>
      <c r="K100" s="14" t="str">
        <f>IF(K99&gt;=100,"Гос.задание по гос.услуге выполнено в полном объеме",IF(K99&gt;=90,"Гос.задание по гос.услуге выполнено",IF(K99&lt;90,"Гос.задание по гос.услуге не выполнено")))</f>
        <v>Гос.задание по гос.услуге выполнено</v>
      </c>
      <c r="L100" s="2"/>
      <c r="M100" s="2"/>
      <c r="N100" s="2"/>
      <c r="O100" s="2"/>
    </row>
    <row r="101" spans="1:11" ht="24.75" customHeight="1">
      <c r="A101" s="135" t="s">
        <v>31</v>
      </c>
      <c r="B101" s="136"/>
      <c r="C101" s="136"/>
      <c r="D101" s="136"/>
      <c r="E101" s="136"/>
      <c r="F101" s="136"/>
      <c r="G101" s="136"/>
      <c r="H101" s="136"/>
      <c r="I101" s="136"/>
      <c r="J101" s="136"/>
      <c r="K101" s="137"/>
    </row>
    <row r="102" spans="1:11" ht="85.5" customHeight="1">
      <c r="A102" s="161" t="s">
        <v>16</v>
      </c>
      <c r="B102" s="20" t="s">
        <v>37</v>
      </c>
      <c r="C102" s="21" t="s">
        <v>17</v>
      </c>
      <c r="D102" s="22" t="s">
        <v>43</v>
      </c>
      <c r="E102" s="72">
        <v>0.3</v>
      </c>
      <c r="F102" s="67">
        <v>0.3</v>
      </c>
      <c r="G102" s="63" t="s">
        <v>49</v>
      </c>
      <c r="H102" s="63" t="s">
        <v>48</v>
      </c>
      <c r="I102" s="76">
        <f>IF(F102/E102*100&gt;100,100,F102/E102*100)</f>
        <v>100</v>
      </c>
      <c r="J102" s="83">
        <f>(I102+I103+I104)/3</f>
        <v>95.26315789473684</v>
      </c>
      <c r="K102" s="24">
        <f>IF(E105=0,J102,(J102+J105)/2)</f>
        <v>97.63157894736841</v>
      </c>
    </row>
    <row r="103" spans="1:11" ht="82.5" customHeight="1">
      <c r="A103" s="162"/>
      <c r="B103" s="25" t="s">
        <v>58</v>
      </c>
      <c r="C103" s="26" t="s">
        <v>17</v>
      </c>
      <c r="D103" s="27" t="s">
        <v>44</v>
      </c>
      <c r="E103" s="61">
        <v>90</v>
      </c>
      <c r="F103" s="74">
        <v>98.1</v>
      </c>
      <c r="G103" s="63" t="s">
        <v>75</v>
      </c>
      <c r="H103" s="68" t="s">
        <v>81</v>
      </c>
      <c r="I103" s="55">
        <f>IF(F103/E103*100&gt;100,100,F103/E103*100)</f>
        <v>100</v>
      </c>
      <c r="J103" s="86"/>
      <c r="K103" s="31"/>
    </row>
    <row r="104" spans="1:11" ht="90" customHeight="1">
      <c r="A104" s="163"/>
      <c r="B104" s="25" t="s">
        <v>57</v>
      </c>
      <c r="C104" s="26" t="s">
        <v>17</v>
      </c>
      <c r="D104" s="27" t="s">
        <v>45</v>
      </c>
      <c r="E104" s="66">
        <v>95</v>
      </c>
      <c r="F104" s="69">
        <v>81.5</v>
      </c>
      <c r="G104" s="63" t="s">
        <v>78</v>
      </c>
      <c r="H104" s="68" t="s">
        <v>52</v>
      </c>
      <c r="I104" s="55">
        <f>IF(F104/E104*100&gt;100,100,F104/E104*100)</f>
        <v>85.78947368421052</v>
      </c>
      <c r="J104" s="87"/>
      <c r="K104" s="33"/>
    </row>
    <row r="105" spans="1:11" ht="78" customHeight="1" thickBot="1">
      <c r="A105" s="34" t="s">
        <v>21</v>
      </c>
      <c r="B105" s="35" t="s">
        <v>22</v>
      </c>
      <c r="C105" s="36" t="s">
        <v>23</v>
      </c>
      <c r="D105" s="36"/>
      <c r="E105" s="70">
        <v>3</v>
      </c>
      <c r="F105" s="71">
        <v>3</v>
      </c>
      <c r="G105" s="63" t="s">
        <v>49</v>
      </c>
      <c r="H105" s="63" t="s">
        <v>48</v>
      </c>
      <c r="I105" s="56">
        <f>IF(E105=0,0,IF(F105/E105*100&gt;110,110,F105/E105*100))</f>
        <v>100</v>
      </c>
      <c r="J105" s="88">
        <f>(I105)</f>
        <v>100</v>
      </c>
      <c r="K105" s="38" t="str">
        <f>IF(J105&gt;=100,"Гос.задание по гос.услуге выполнено в полном объеме",IF(J105&gt;=90,"Гос.задание по гос.услуге выполнено",IF(J105&lt;90,"Гос.задание по гос.услуге не выполнено")))</f>
        <v>Гос.задание по гос.услуге выполнено в полном объеме</v>
      </c>
    </row>
    <row r="106" spans="1:11" ht="22.5" customHeight="1">
      <c r="A106" s="135" t="s">
        <v>32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7"/>
    </row>
    <row r="107" spans="1:11" ht="85.5" customHeight="1">
      <c r="A107" s="161" t="s">
        <v>16</v>
      </c>
      <c r="B107" s="20" t="s">
        <v>37</v>
      </c>
      <c r="C107" s="21" t="s">
        <v>17</v>
      </c>
      <c r="D107" s="22" t="s">
        <v>43</v>
      </c>
      <c r="E107" s="72">
        <v>0.3</v>
      </c>
      <c r="F107" s="67">
        <v>0.3</v>
      </c>
      <c r="G107" s="63" t="s">
        <v>49</v>
      </c>
      <c r="H107" s="63" t="s">
        <v>48</v>
      </c>
      <c r="I107" s="76">
        <f>IF(F107/E107*100&gt;100,100,F107/E107*100)</f>
        <v>100</v>
      </c>
      <c r="J107" s="83">
        <f>(I107+I108+I109)/3</f>
        <v>95.26315789473684</v>
      </c>
      <c r="K107" s="24">
        <f>IF(E110=0,J107,(J107+J110)/2)</f>
        <v>97.63157894736841</v>
      </c>
    </row>
    <row r="108" spans="1:11" ht="90.75" customHeight="1">
      <c r="A108" s="162"/>
      <c r="B108" s="25" t="s">
        <v>58</v>
      </c>
      <c r="C108" s="26" t="s">
        <v>17</v>
      </c>
      <c r="D108" s="27" t="s">
        <v>44</v>
      </c>
      <c r="E108" s="61">
        <v>90</v>
      </c>
      <c r="F108" s="74">
        <v>98.1</v>
      </c>
      <c r="G108" s="63" t="s">
        <v>75</v>
      </c>
      <c r="H108" s="68" t="s">
        <v>76</v>
      </c>
      <c r="I108" s="55">
        <f>IF(F108/E108*100&gt;100,100,F108/E108*100)</f>
        <v>100</v>
      </c>
      <c r="J108" s="86"/>
      <c r="K108" s="31"/>
    </row>
    <row r="109" spans="1:11" ht="90" customHeight="1">
      <c r="A109" s="162"/>
      <c r="B109" s="25" t="s">
        <v>57</v>
      </c>
      <c r="C109" s="26" t="s">
        <v>17</v>
      </c>
      <c r="D109" s="27" t="s">
        <v>45</v>
      </c>
      <c r="E109" s="66">
        <v>95</v>
      </c>
      <c r="F109" s="69">
        <v>81.5</v>
      </c>
      <c r="G109" s="63" t="s">
        <v>78</v>
      </c>
      <c r="H109" s="68" t="s">
        <v>52</v>
      </c>
      <c r="I109" s="55">
        <f>IF(F109/E109*100&gt;100,100,F109/E109*100)</f>
        <v>85.78947368421052</v>
      </c>
      <c r="J109" s="87"/>
      <c r="K109" s="33"/>
    </row>
    <row r="110" spans="1:11" ht="78" customHeight="1" thickBot="1">
      <c r="A110" s="34" t="s">
        <v>21</v>
      </c>
      <c r="B110" s="35" t="s">
        <v>22</v>
      </c>
      <c r="C110" s="36" t="s">
        <v>23</v>
      </c>
      <c r="D110" s="36"/>
      <c r="E110" s="70">
        <v>3</v>
      </c>
      <c r="F110" s="71">
        <v>3</v>
      </c>
      <c r="G110" s="63" t="s">
        <v>49</v>
      </c>
      <c r="H110" s="63" t="s">
        <v>48</v>
      </c>
      <c r="I110" s="56">
        <f>IF(E110=0,0,IF(F110/E110*100&gt;110,110,F110/E110*100))</f>
        <v>100</v>
      </c>
      <c r="J110" s="88">
        <f>(I110)</f>
        <v>100</v>
      </c>
      <c r="K110" s="38" t="str">
        <f>IF(J110&gt;=100,"Гос.задание по гос.услуге выполнено в полном объеме",IF(J110&gt;=90,"Гос.задание по гос.услуге выполнено",IF(J110&lt;90,"Гос.задание по гос.услуге не выполнено")))</f>
        <v>Гос.задание по гос.услуге выполнено в полном объеме</v>
      </c>
    </row>
    <row r="111" spans="1:11" ht="30.75" customHeight="1">
      <c r="A111" s="135" t="s">
        <v>36</v>
      </c>
      <c r="B111" s="136"/>
      <c r="C111" s="136"/>
      <c r="D111" s="136"/>
      <c r="E111" s="136"/>
      <c r="F111" s="136"/>
      <c r="G111" s="136"/>
      <c r="H111" s="136"/>
      <c r="I111" s="136"/>
      <c r="J111" s="136"/>
      <c r="K111" s="137"/>
    </row>
    <row r="112" spans="1:11" ht="86.25" customHeight="1">
      <c r="A112" s="161" t="s">
        <v>16</v>
      </c>
      <c r="B112" s="20" t="s">
        <v>37</v>
      </c>
      <c r="C112" s="21" t="s">
        <v>17</v>
      </c>
      <c r="D112" s="22" t="s">
        <v>43</v>
      </c>
      <c r="E112" s="72">
        <v>0.2</v>
      </c>
      <c r="F112" s="67">
        <v>0.1</v>
      </c>
      <c r="G112" s="63" t="s">
        <v>56</v>
      </c>
      <c r="H112" s="63" t="s">
        <v>48</v>
      </c>
      <c r="I112" s="76">
        <f>IF(F112/E112*100&gt;100,100,F112/E112*100)</f>
        <v>50</v>
      </c>
      <c r="J112" s="83">
        <f>(I112+I113+I114)/3</f>
        <v>78.59649122807018</v>
      </c>
      <c r="K112" s="90">
        <f>IF(E115=0,J112,(J112+J115)/2)</f>
        <v>64.2982456140351</v>
      </c>
    </row>
    <row r="113" spans="1:11" ht="90.75" customHeight="1">
      <c r="A113" s="162"/>
      <c r="B113" s="25" t="s">
        <v>58</v>
      </c>
      <c r="C113" s="26" t="s">
        <v>17</v>
      </c>
      <c r="D113" s="27" t="s">
        <v>44</v>
      </c>
      <c r="E113" s="61">
        <v>90</v>
      </c>
      <c r="F113" s="74">
        <v>98.1</v>
      </c>
      <c r="G113" s="63" t="s">
        <v>75</v>
      </c>
      <c r="H113" s="68" t="s">
        <v>80</v>
      </c>
      <c r="I113" s="55">
        <f>IF(F113/E113*100&gt;100,100,F113/E113*100)</f>
        <v>100</v>
      </c>
      <c r="J113" s="86"/>
      <c r="K113" s="31"/>
    </row>
    <row r="114" spans="1:11" ht="90" customHeight="1">
      <c r="A114" s="162"/>
      <c r="B114" s="25" t="s">
        <v>57</v>
      </c>
      <c r="C114" s="26" t="s">
        <v>17</v>
      </c>
      <c r="D114" s="27" t="s">
        <v>45</v>
      </c>
      <c r="E114" s="66">
        <v>95</v>
      </c>
      <c r="F114" s="69">
        <v>81.5</v>
      </c>
      <c r="G114" s="63" t="s">
        <v>78</v>
      </c>
      <c r="H114" s="68" t="s">
        <v>52</v>
      </c>
      <c r="I114" s="55">
        <f>IF(F114/E114*100&gt;100,100,F114/E114*100)</f>
        <v>85.78947368421052</v>
      </c>
      <c r="J114" s="87"/>
      <c r="K114" s="33"/>
    </row>
    <row r="115" spans="1:11" ht="87" customHeight="1" thickBot="1">
      <c r="A115" s="34" t="s">
        <v>21</v>
      </c>
      <c r="B115" s="35" t="s">
        <v>22</v>
      </c>
      <c r="C115" s="36" t="s">
        <v>23</v>
      </c>
      <c r="D115" s="36"/>
      <c r="E115" s="70">
        <v>2</v>
      </c>
      <c r="F115" s="71">
        <v>1</v>
      </c>
      <c r="G115" s="63" t="s">
        <v>56</v>
      </c>
      <c r="H115" s="63" t="s">
        <v>48</v>
      </c>
      <c r="I115" s="56">
        <f>IF(E115=0,0,IF(F115/E115*100&gt;110,110,F115/E115*100))</f>
        <v>50</v>
      </c>
      <c r="J115" s="88">
        <f>(I115)</f>
        <v>50</v>
      </c>
      <c r="K115" s="38" t="str">
        <f>IF(J115&gt;=100,"Гос.задание по гос.услуге выполнено в полном объеме",IF(J115&gt;=90,"Гос.задание по гос.услуге выполнено",IF(J115&lt;90,"Гос.задание по гос.услуге не выполнено")))</f>
        <v>Гос.задание по гос.услуге не выполнено</v>
      </c>
    </row>
    <row r="116" spans="1:11" ht="24.75" customHeight="1">
      <c r="A116" s="135" t="s">
        <v>34</v>
      </c>
      <c r="B116" s="136"/>
      <c r="C116" s="136"/>
      <c r="D116" s="136"/>
      <c r="E116" s="136"/>
      <c r="F116" s="136"/>
      <c r="G116" s="136"/>
      <c r="H116" s="136"/>
      <c r="I116" s="136"/>
      <c r="J116" s="136"/>
      <c r="K116" s="137"/>
    </row>
    <row r="117" spans="1:11" ht="79.5" customHeight="1">
      <c r="A117" s="161" t="s">
        <v>16</v>
      </c>
      <c r="B117" s="20" t="s">
        <v>37</v>
      </c>
      <c r="C117" s="21" t="s">
        <v>17</v>
      </c>
      <c r="D117" s="22" t="s">
        <v>43</v>
      </c>
      <c r="E117" s="66">
        <v>0.3</v>
      </c>
      <c r="F117" s="67">
        <v>0.3</v>
      </c>
      <c r="G117" s="63" t="s">
        <v>49</v>
      </c>
      <c r="H117" s="63" t="s">
        <v>48</v>
      </c>
      <c r="I117" s="76">
        <f>IF(F117/E117*100&gt;100,100,F117/E117*100)</f>
        <v>100</v>
      </c>
      <c r="J117" s="83">
        <f>(I117+I118+I119)/3</f>
        <v>95.26315789473684</v>
      </c>
      <c r="K117" s="90">
        <f>IF(E120=0,J117,(J117+J120)/2)</f>
        <v>97.63157894736841</v>
      </c>
    </row>
    <row r="118" spans="1:11" ht="79.5" customHeight="1">
      <c r="A118" s="162"/>
      <c r="B118" s="25" t="s">
        <v>58</v>
      </c>
      <c r="C118" s="26" t="s">
        <v>17</v>
      </c>
      <c r="D118" s="27" t="s">
        <v>44</v>
      </c>
      <c r="E118" s="61">
        <v>90</v>
      </c>
      <c r="F118" s="74">
        <v>98.1</v>
      </c>
      <c r="G118" s="63" t="s">
        <v>75</v>
      </c>
      <c r="H118" s="68" t="s">
        <v>81</v>
      </c>
      <c r="I118" s="55">
        <f>IF(F118/E118*100&gt;100,100,F118/E118*100)</f>
        <v>100</v>
      </c>
      <c r="J118" s="86"/>
      <c r="K118" s="31"/>
    </row>
    <row r="119" spans="1:11" ht="79.5" customHeight="1">
      <c r="A119" s="162"/>
      <c r="B119" s="25" t="s">
        <v>57</v>
      </c>
      <c r="C119" s="26" t="s">
        <v>17</v>
      </c>
      <c r="D119" s="27" t="s">
        <v>45</v>
      </c>
      <c r="E119" s="66">
        <v>95</v>
      </c>
      <c r="F119" s="69">
        <v>81.5</v>
      </c>
      <c r="G119" s="63" t="s">
        <v>78</v>
      </c>
      <c r="H119" s="68" t="s">
        <v>52</v>
      </c>
      <c r="I119" s="55">
        <f>IF(F119/E119*100&gt;100,100,F119/E119*100)</f>
        <v>85.78947368421052</v>
      </c>
      <c r="J119" s="87"/>
      <c r="K119" s="33"/>
    </row>
    <row r="120" spans="1:11" ht="79.5" customHeight="1" thickBot="1">
      <c r="A120" s="34" t="s">
        <v>21</v>
      </c>
      <c r="B120" s="35" t="s">
        <v>22</v>
      </c>
      <c r="C120" s="36" t="s">
        <v>23</v>
      </c>
      <c r="D120" s="36"/>
      <c r="E120" s="70">
        <v>3</v>
      </c>
      <c r="F120" s="71">
        <v>3</v>
      </c>
      <c r="G120" s="63" t="s">
        <v>49</v>
      </c>
      <c r="H120" s="63" t="s">
        <v>48</v>
      </c>
      <c r="I120" s="56">
        <f>IF(E120=0,0,IF(F120/E120*100&gt;110,110,F120/E120*100))</f>
        <v>100</v>
      </c>
      <c r="J120" s="88">
        <f>(I120)</f>
        <v>100</v>
      </c>
      <c r="K120" s="38" t="str">
        <f>IF(J120&gt;=100,"Гос.задание по гос.услуге выполнено в полном объеме",IF(J120&gt;=90,"Гос.задание по гос.услуге выполнено",IF(J120&lt;90,"Гос.задание по гос.услуге не выполнено")))</f>
        <v>Гос.задание по гос.услуге выполнено в полном объеме</v>
      </c>
    </row>
    <row r="121" ht="2.25" customHeight="1" thickBot="1"/>
    <row r="122" spans="1:11" ht="36" customHeight="1">
      <c r="A122" s="135" t="s">
        <v>35</v>
      </c>
      <c r="B122" s="136"/>
      <c r="C122" s="136"/>
      <c r="D122" s="136"/>
      <c r="E122" s="136"/>
      <c r="F122" s="136"/>
      <c r="G122" s="136"/>
      <c r="H122" s="136"/>
      <c r="I122" s="136"/>
      <c r="J122" s="136"/>
      <c r="K122" s="137"/>
    </row>
    <row r="123" spans="1:11" ht="79.5" customHeight="1">
      <c r="A123" s="161" t="s">
        <v>16</v>
      </c>
      <c r="B123" s="20" t="s">
        <v>37</v>
      </c>
      <c r="C123" s="21" t="s">
        <v>17</v>
      </c>
      <c r="D123" s="22" t="s">
        <v>43</v>
      </c>
      <c r="E123" s="72">
        <v>0.1</v>
      </c>
      <c r="F123" s="67">
        <v>0.1</v>
      </c>
      <c r="G123" s="63" t="s">
        <v>56</v>
      </c>
      <c r="H123" s="63" t="s">
        <v>48</v>
      </c>
      <c r="I123" s="76">
        <f>IF(F123/E123*100&gt;100,100,F123/E123*100)</f>
        <v>100</v>
      </c>
      <c r="J123" s="83">
        <f>(I123+I124+I125)/3</f>
        <v>95.26315789473684</v>
      </c>
      <c r="K123" s="90">
        <f>IF(E126=0,J123,(J123+J126)/2)</f>
        <v>97.63157894736841</v>
      </c>
    </row>
    <row r="124" spans="1:11" ht="79.5" customHeight="1">
      <c r="A124" s="162"/>
      <c r="B124" s="25" t="s">
        <v>58</v>
      </c>
      <c r="C124" s="26" t="s">
        <v>17</v>
      </c>
      <c r="D124" s="27" t="s">
        <v>44</v>
      </c>
      <c r="E124" s="61">
        <v>90</v>
      </c>
      <c r="F124" s="74">
        <v>98.1</v>
      </c>
      <c r="G124" s="63" t="s">
        <v>75</v>
      </c>
      <c r="H124" s="68" t="s">
        <v>80</v>
      </c>
      <c r="I124" s="55">
        <f>IF(F124/E124*100&gt;100,100,F124/E124*100)</f>
        <v>100</v>
      </c>
      <c r="J124" s="86"/>
      <c r="K124" s="31"/>
    </row>
    <row r="125" spans="1:11" ht="79.5" customHeight="1">
      <c r="A125" s="162"/>
      <c r="B125" s="25" t="s">
        <v>57</v>
      </c>
      <c r="C125" s="26" t="s">
        <v>17</v>
      </c>
      <c r="D125" s="27" t="s">
        <v>45</v>
      </c>
      <c r="E125" s="66">
        <v>95</v>
      </c>
      <c r="F125" s="69">
        <v>81.5</v>
      </c>
      <c r="G125" s="63" t="s">
        <v>78</v>
      </c>
      <c r="H125" s="68" t="s">
        <v>52</v>
      </c>
      <c r="I125" s="55">
        <f>IF(F125/E125*100&gt;100,100,F125/E125*100)</f>
        <v>85.78947368421052</v>
      </c>
      <c r="J125" s="87"/>
      <c r="K125" s="33"/>
    </row>
    <row r="126" spans="1:11" ht="82.5" customHeight="1" thickBot="1">
      <c r="A126" s="34" t="s">
        <v>21</v>
      </c>
      <c r="B126" s="35" t="s">
        <v>22</v>
      </c>
      <c r="C126" s="36" t="s">
        <v>23</v>
      </c>
      <c r="D126" s="36"/>
      <c r="E126" s="70">
        <v>1</v>
      </c>
      <c r="F126" s="71">
        <v>1</v>
      </c>
      <c r="G126" s="63" t="s">
        <v>56</v>
      </c>
      <c r="H126" s="63" t="s">
        <v>48</v>
      </c>
      <c r="I126" s="56">
        <f>IF(E126=0,0,IF(F126/E126*100&gt;110,110,F126/E126*100))</f>
        <v>100</v>
      </c>
      <c r="J126" s="88">
        <f>(I126)</f>
        <v>100</v>
      </c>
      <c r="K126" s="38" t="str">
        <f>IF(J126&gt;=100,"Гос.задание по гос.услуге выполнено в полном объеме",IF(J126&gt;=90,"Гос.задание по гос.услуге выполнено",IF(J126&lt;90,"Гос.задание по гос.услуге не выполнено")))</f>
        <v>Гос.задание по гос.услуге выполнено в полном объеме</v>
      </c>
    </row>
    <row r="127" spans="1:15" ht="29.25" customHeight="1">
      <c r="A127" s="155" t="s">
        <v>27</v>
      </c>
      <c r="B127" s="164"/>
      <c r="C127" s="164"/>
      <c r="D127" s="164"/>
      <c r="E127" s="164"/>
      <c r="F127" s="164"/>
      <c r="G127" s="164"/>
      <c r="H127" s="164"/>
      <c r="I127" s="164"/>
      <c r="J127" s="165"/>
      <c r="K127" s="41">
        <f>K7</f>
        <v>97.57894736842105</v>
      </c>
      <c r="L127" s="2"/>
      <c r="M127" s="2"/>
      <c r="N127" s="2"/>
      <c r="O127" s="2"/>
    </row>
    <row r="128" spans="1:15" ht="48" customHeight="1" thickBot="1">
      <c r="A128" s="166"/>
      <c r="B128" s="167"/>
      <c r="C128" s="167"/>
      <c r="D128" s="167"/>
      <c r="E128" s="167"/>
      <c r="F128" s="167"/>
      <c r="G128" s="167"/>
      <c r="H128" s="167"/>
      <c r="I128" s="167"/>
      <c r="J128" s="168"/>
      <c r="K128" s="42" t="str">
        <f>IF(K127&gt;=100,"Гос.задание выполнено в полном объеме",IF(K127&gt;=90,"Гос.задание выполнено",IF(K127&lt;90,"Гос.задание не выполнено")))</f>
        <v>Гос.задание выполнено</v>
      </c>
      <c r="L128" s="2"/>
      <c r="M128" s="2"/>
      <c r="N128" s="2"/>
      <c r="O128" s="2"/>
    </row>
    <row r="129" spans="1:15" ht="20.25" customHeight="1">
      <c r="A129" s="155" t="s">
        <v>28</v>
      </c>
      <c r="B129" s="164"/>
      <c r="C129" s="164"/>
      <c r="D129" s="164"/>
      <c r="E129" s="164"/>
      <c r="F129" s="164"/>
      <c r="G129" s="164"/>
      <c r="H129" s="164"/>
      <c r="I129" s="164"/>
      <c r="J129" s="165"/>
      <c r="K129" s="41">
        <f>K46</f>
        <v>82.98563701310503</v>
      </c>
      <c r="L129" s="2"/>
      <c r="M129" s="2"/>
      <c r="N129" s="2"/>
      <c r="O129" s="2"/>
    </row>
    <row r="130" spans="1:15" ht="48.75" customHeight="1" thickBot="1">
      <c r="A130" s="166"/>
      <c r="B130" s="167"/>
      <c r="C130" s="167"/>
      <c r="D130" s="167"/>
      <c r="E130" s="167"/>
      <c r="F130" s="167"/>
      <c r="G130" s="167"/>
      <c r="H130" s="167"/>
      <c r="I130" s="167"/>
      <c r="J130" s="168"/>
      <c r="K130" s="42" t="str">
        <f>IF(K129&gt;=100,"Гос.задание выполнено в полном объеме",IF(K129&gt;=90,"Гос.задание выполнено",IF(K129&lt;90,"Гос.задание не выполнено")))</f>
        <v>Гос.задание не выполнено</v>
      </c>
      <c r="L130" s="2"/>
      <c r="M130" s="2"/>
      <c r="N130" s="2"/>
      <c r="O130" s="2"/>
    </row>
    <row r="131" spans="1:15" ht="20.25" customHeight="1">
      <c r="A131" s="155" t="s">
        <v>41</v>
      </c>
      <c r="B131" s="156"/>
      <c r="C131" s="156"/>
      <c r="D131" s="156"/>
      <c r="E131" s="156"/>
      <c r="F131" s="156"/>
      <c r="G131" s="156"/>
      <c r="H131" s="156"/>
      <c r="I131" s="156"/>
      <c r="J131" s="157"/>
      <c r="K131" s="41">
        <f>K99</f>
        <v>90.96491228070177</v>
      </c>
      <c r="L131" s="2"/>
      <c r="M131" s="2"/>
      <c r="N131" s="2"/>
      <c r="O131" s="2"/>
    </row>
    <row r="132" spans="1:15" ht="44.25" customHeight="1" thickBot="1">
      <c r="A132" s="158"/>
      <c r="B132" s="159"/>
      <c r="C132" s="159"/>
      <c r="D132" s="159"/>
      <c r="E132" s="159"/>
      <c r="F132" s="159"/>
      <c r="G132" s="159"/>
      <c r="H132" s="159"/>
      <c r="I132" s="159"/>
      <c r="J132" s="160"/>
      <c r="K132" s="42" t="str">
        <f>IF(K131&gt;=100,"Гос.задание выполнено в полном объеме",IF(K131&gt;=90,"Гос.задание выполнено",IF(K131&lt;90,"Гос.задание не выполнено")))</f>
        <v>Гос.задание выполнено</v>
      </c>
      <c r="L132" s="2"/>
      <c r="M132" s="2"/>
      <c r="N132" s="2"/>
      <c r="O132" s="2"/>
    </row>
    <row r="135" spans="1:11" s="44" customFormat="1" ht="56.25">
      <c r="A135" s="43" t="s">
        <v>82</v>
      </c>
      <c r="B135" s="47" t="s">
        <v>83</v>
      </c>
      <c r="F135" s="52"/>
      <c r="J135" s="93"/>
      <c r="K135" s="46"/>
    </row>
    <row r="137" spans="1:2" ht="15">
      <c r="A137" s="169" t="s">
        <v>84</v>
      </c>
      <c r="B137" s="169" t="s">
        <v>85</v>
      </c>
    </row>
    <row r="138" spans="1:2" ht="15">
      <c r="A138" s="169"/>
      <c r="B138" s="169"/>
    </row>
    <row r="139" spans="1:2" ht="15">
      <c r="A139" s="169"/>
      <c r="B139" s="169"/>
    </row>
  </sheetData>
  <sheetProtection/>
  <mergeCells count="52">
    <mergeCell ref="B137:B139"/>
    <mergeCell ref="A117:A119"/>
    <mergeCell ref="A122:K122"/>
    <mergeCell ref="A123:A125"/>
    <mergeCell ref="A127:J128"/>
    <mergeCell ref="A129:J130"/>
    <mergeCell ref="A131:J132"/>
    <mergeCell ref="A137:A139"/>
    <mergeCell ref="A102:A104"/>
    <mergeCell ref="A107:A109"/>
    <mergeCell ref="A106:K106"/>
    <mergeCell ref="A64:K64"/>
    <mergeCell ref="A65:A69"/>
    <mergeCell ref="A71:K71"/>
    <mergeCell ref="A72:A76"/>
    <mergeCell ref="A78:K78"/>
    <mergeCell ref="A79:A83"/>
    <mergeCell ref="A111:K111"/>
    <mergeCell ref="A112:A114"/>
    <mergeCell ref="A116:K116"/>
    <mergeCell ref="A85:K85"/>
    <mergeCell ref="A86:A90"/>
    <mergeCell ref="A92:K92"/>
    <mergeCell ref="A93:A97"/>
    <mergeCell ref="A99:A100"/>
    <mergeCell ref="B99:J100"/>
    <mergeCell ref="A101:K101"/>
    <mergeCell ref="A57:K57"/>
    <mergeCell ref="A58:A62"/>
    <mergeCell ref="A46:A47"/>
    <mergeCell ref="B46:J47"/>
    <mergeCell ref="A48:A49"/>
    <mergeCell ref="A50:K50"/>
    <mergeCell ref="A51:A55"/>
    <mergeCell ref="A26:A30"/>
    <mergeCell ref="A32:K32"/>
    <mergeCell ref="A33:A37"/>
    <mergeCell ref="A39:K39"/>
    <mergeCell ref="A40:A44"/>
    <mergeCell ref="A9:A10"/>
    <mergeCell ref="A11:K11"/>
    <mergeCell ref="A18:K18"/>
    <mergeCell ref="A19:A23"/>
    <mergeCell ref="A25:K25"/>
    <mergeCell ref="A12:A15"/>
    <mergeCell ref="A1:K1"/>
    <mergeCell ref="B3:C3"/>
    <mergeCell ref="G3:J3"/>
    <mergeCell ref="A5:K5"/>
    <mergeCell ref="A6:K6"/>
    <mergeCell ref="A7:A8"/>
    <mergeCell ref="B7:J8"/>
  </mergeCells>
  <printOptions/>
  <pageMargins left="0.7" right="0.7" top="0.75" bottom="0.75" header="0.3" footer="0.3"/>
  <pageSetup fitToHeight="0" fitToWidth="1" horizontalDpi="360" verticalDpi="36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4"/>
  <sheetViews>
    <sheetView zoomScale="60" zoomScaleNormal="60" zoomScalePageLayoutView="0" workbookViewId="0" topLeftCell="A7">
      <selection activeCell="I16" sqref="I16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1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39" customWidth="1"/>
    <col min="11" max="11" width="23.57421875" style="40" customWidth="1"/>
    <col min="12" max="16384" width="9.140625" style="4" customWidth="1"/>
  </cols>
  <sheetData>
    <row r="1" spans="1:16" ht="30.7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48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151" t="s">
        <v>1</v>
      </c>
      <c r="C3" s="151"/>
      <c r="D3" s="53" t="s">
        <v>60</v>
      </c>
      <c r="E3" s="7">
        <v>20</v>
      </c>
      <c r="F3" s="49">
        <v>23</v>
      </c>
      <c r="G3" s="152" t="s">
        <v>2</v>
      </c>
      <c r="H3" s="152"/>
      <c r="I3" s="152"/>
      <c r="J3" s="152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53" t="s">
        <v>46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21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.75" customHeight="1">
      <c r="A7" s="81" t="s">
        <v>24</v>
      </c>
      <c r="B7" s="146" t="s">
        <v>3</v>
      </c>
      <c r="C7" s="146"/>
      <c r="D7" s="146"/>
      <c r="E7" s="146"/>
      <c r="F7" s="146"/>
      <c r="G7" s="146"/>
      <c r="H7" s="146"/>
      <c r="I7" s="146"/>
      <c r="J7" s="146"/>
      <c r="K7" s="13">
        <f>(K12+K20+K28+K36+K44)/5</f>
        <v>101</v>
      </c>
    </row>
    <row r="8" spans="1:11" ht="45" customHeight="1">
      <c r="A8" s="79"/>
      <c r="B8" s="147"/>
      <c r="C8" s="147"/>
      <c r="D8" s="147"/>
      <c r="E8" s="147"/>
      <c r="F8" s="147"/>
      <c r="G8" s="147"/>
      <c r="H8" s="147"/>
      <c r="I8" s="147"/>
      <c r="J8" s="147"/>
      <c r="K8" s="14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 в полном объеме</v>
      </c>
    </row>
    <row r="9" spans="1:11" ht="75">
      <c r="A9" s="148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6" t="s">
        <v>14</v>
      </c>
    </row>
    <row r="10" spans="1:11" ht="15.75" thickBot="1">
      <c r="A10" s="149"/>
      <c r="B10" s="18">
        <v>1</v>
      </c>
      <c r="C10" s="18">
        <v>2</v>
      </c>
      <c r="D10" s="18">
        <v>3</v>
      </c>
      <c r="E10" s="18">
        <v>4</v>
      </c>
      <c r="F10" s="50">
        <v>5</v>
      </c>
      <c r="G10" s="18">
        <v>6</v>
      </c>
      <c r="H10" s="18">
        <v>7</v>
      </c>
      <c r="I10" s="18">
        <v>8</v>
      </c>
      <c r="J10" s="17">
        <v>9</v>
      </c>
      <c r="K10" s="19">
        <v>10</v>
      </c>
    </row>
    <row r="11" spans="1:11" ht="15.75">
      <c r="A11" s="135" t="s">
        <v>32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7"/>
    </row>
    <row r="12" spans="1:11" ht="97.5" customHeight="1">
      <c r="A12" s="138" t="s">
        <v>16</v>
      </c>
      <c r="B12" s="20" t="s">
        <v>37</v>
      </c>
      <c r="C12" s="21" t="s">
        <v>17</v>
      </c>
      <c r="D12" s="22" t="s">
        <v>43</v>
      </c>
      <c r="E12" s="66">
        <v>1.9</v>
      </c>
      <c r="F12" s="67">
        <v>1.9</v>
      </c>
      <c r="G12" s="63" t="s">
        <v>49</v>
      </c>
      <c r="H12" s="63" t="s">
        <v>48</v>
      </c>
      <c r="I12" s="76">
        <f>IF(F12/E12*100&gt;100,100,F12/E12*100)</f>
        <v>100</v>
      </c>
      <c r="J12" s="54">
        <f>(I12+I13+I14+I15+I16+I17)/6</f>
        <v>100</v>
      </c>
      <c r="K12" s="24">
        <f>IF(E18=0,J12,(J12+J18)/2)</f>
        <v>100</v>
      </c>
    </row>
    <row r="13" spans="1:11" ht="70.5" customHeight="1">
      <c r="A13" s="139"/>
      <c r="B13" s="25" t="s">
        <v>38</v>
      </c>
      <c r="C13" s="26" t="s">
        <v>18</v>
      </c>
      <c r="D13" s="27" t="s">
        <v>19</v>
      </c>
      <c r="E13" s="61">
        <v>0</v>
      </c>
      <c r="F13" s="62">
        <v>0</v>
      </c>
      <c r="G13" s="63" t="s">
        <v>49</v>
      </c>
      <c r="H13" s="63" t="s">
        <v>50</v>
      </c>
      <c r="I13" s="55">
        <f>IF(F13=0,100,IF(F13&gt;5,89,90))</f>
        <v>100</v>
      </c>
      <c r="J13" s="28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 в полном объеме</v>
      </c>
      <c r="K13" s="29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 в полном объеме</v>
      </c>
    </row>
    <row r="14" spans="1:11" ht="84.75" customHeight="1">
      <c r="A14" s="139"/>
      <c r="B14" s="25" t="s">
        <v>53</v>
      </c>
      <c r="C14" s="26" t="s">
        <v>17</v>
      </c>
      <c r="D14" s="27" t="s">
        <v>44</v>
      </c>
      <c r="E14" s="61">
        <v>90</v>
      </c>
      <c r="F14" s="62">
        <v>96.3</v>
      </c>
      <c r="G14" s="63" t="s">
        <v>49</v>
      </c>
      <c r="H14" s="68" t="s">
        <v>68</v>
      </c>
      <c r="I14" s="55">
        <f>IF(F14/E14*100&gt;100,100,F14/E14*100)</f>
        <v>100</v>
      </c>
      <c r="J14" s="30"/>
      <c r="K14" s="31"/>
    </row>
    <row r="15" spans="1:11" ht="63.75" customHeight="1">
      <c r="A15" s="139"/>
      <c r="B15" s="25" t="s">
        <v>54</v>
      </c>
      <c r="C15" s="26" t="s">
        <v>17</v>
      </c>
      <c r="D15" s="27" t="s">
        <v>20</v>
      </c>
      <c r="E15" s="61">
        <v>70</v>
      </c>
      <c r="F15" s="74">
        <v>70</v>
      </c>
      <c r="G15" s="63" t="s">
        <v>77</v>
      </c>
      <c r="H15" s="68" t="s">
        <v>51</v>
      </c>
      <c r="I15" s="55">
        <f>IF(F15/E15*100&gt;100,100,F15/E15*100)</f>
        <v>100</v>
      </c>
      <c r="J15" s="30"/>
      <c r="K15" s="31"/>
    </row>
    <row r="16" spans="1:256" ht="87.75" customHeight="1">
      <c r="A16" s="140"/>
      <c r="B16" s="25" t="s">
        <v>62</v>
      </c>
      <c r="C16" s="26" t="str">
        <f>'[1]Лист1'!C14</f>
        <v>%</v>
      </c>
      <c r="D16" s="22" t="s">
        <v>63</v>
      </c>
      <c r="E16" s="66">
        <v>90</v>
      </c>
      <c r="F16" s="75">
        <v>99.2</v>
      </c>
      <c r="G16" s="63" t="s">
        <v>49</v>
      </c>
      <c r="H16" s="68" t="s">
        <v>69</v>
      </c>
      <c r="I16" s="55">
        <f>IF(F16/E16*100&gt;100,100,F16/E16*100)</f>
        <v>100</v>
      </c>
      <c r="J16" s="32"/>
      <c r="K16" s="33"/>
      <c r="AO16" s="4">
        <f>'[1]Лист1'!AO14</f>
        <v>0</v>
      </c>
      <c r="AP16" s="4">
        <f>'[1]Лист1'!AP14</f>
        <v>0</v>
      </c>
      <c r="AQ16" s="4">
        <f>'[1]Лист1'!AQ14</f>
        <v>0</v>
      </c>
      <c r="AR16" s="4">
        <f>'[1]Лист1'!AR14</f>
        <v>0</v>
      </c>
      <c r="AS16" s="4">
        <f>'[1]Лист1'!AS14</f>
        <v>0</v>
      </c>
      <c r="AT16" s="4">
        <f>'[1]Лист1'!AT14</f>
        <v>0</v>
      </c>
      <c r="AU16" s="4">
        <f>'[1]Лист1'!AU14</f>
        <v>0</v>
      </c>
      <c r="AV16" s="4">
        <f>'[1]Лист1'!AV14</f>
        <v>0</v>
      </c>
      <c r="AW16" s="4">
        <f>'[1]Лист1'!AW14</f>
        <v>0</v>
      </c>
      <c r="AX16" s="4">
        <f>'[1]Лист1'!AX14</f>
        <v>0</v>
      </c>
      <c r="AY16" s="4">
        <f>'[1]Лист1'!AY14</f>
        <v>0</v>
      </c>
      <c r="AZ16" s="4">
        <f>'[1]Лист1'!AZ14</f>
        <v>0</v>
      </c>
      <c r="BA16" s="4">
        <f>'[1]Лист1'!BA14</f>
        <v>0</v>
      </c>
      <c r="BB16" s="4">
        <f>'[1]Лист1'!BB14</f>
        <v>0</v>
      </c>
      <c r="BC16" s="4">
        <f>'[1]Лист1'!BC14</f>
        <v>0</v>
      </c>
      <c r="BD16" s="4">
        <f>'[1]Лист1'!BD14</f>
        <v>0</v>
      </c>
      <c r="BE16" s="4">
        <f>'[1]Лист1'!BE14</f>
        <v>0</v>
      </c>
      <c r="BF16" s="4">
        <f>'[1]Лист1'!BF14</f>
        <v>0</v>
      </c>
      <c r="BG16" s="4">
        <f>'[1]Лист1'!BG14</f>
        <v>0</v>
      </c>
      <c r="BH16" s="4">
        <f>'[1]Лист1'!BH14</f>
        <v>0</v>
      </c>
      <c r="BI16" s="4">
        <f>'[1]Лист1'!BI14</f>
        <v>0</v>
      </c>
      <c r="BJ16" s="4">
        <f>'[1]Лист1'!BJ14</f>
        <v>0</v>
      </c>
      <c r="BK16" s="4">
        <f>'[1]Лист1'!BK14</f>
        <v>0</v>
      </c>
      <c r="BL16" s="4">
        <f>'[1]Лист1'!BL14</f>
        <v>0</v>
      </c>
      <c r="BM16" s="4">
        <f>'[1]Лист1'!BM14</f>
        <v>0</v>
      </c>
      <c r="BN16" s="4">
        <f>'[1]Лист1'!BN14</f>
        <v>0</v>
      </c>
      <c r="BO16" s="4">
        <f>'[1]Лист1'!BO14</f>
        <v>0</v>
      </c>
      <c r="BP16" s="4">
        <f>'[1]Лист1'!BP14</f>
        <v>0</v>
      </c>
      <c r="BQ16" s="4">
        <f>'[1]Лист1'!BQ14</f>
        <v>0</v>
      </c>
      <c r="BR16" s="4">
        <f>'[1]Лист1'!BR14</f>
        <v>0</v>
      </c>
      <c r="BS16" s="4">
        <f>'[1]Лист1'!BS14</f>
        <v>0</v>
      </c>
      <c r="BT16" s="4">
        <f>'[1]Лист1'!BT14</f>
        <v>0</v>
      </c>
      <c r="BU16" s="4">
        <f>'[1]Лист1'!BU14</f>
        <v>0</v>
      </c>
      <c r="BV16" s="4">
        <f>'[1]Лист1'!BV14</f>
        <v>0</v>
      </c>
      <c r="BW16" s="4">
        <f>'[1]Лист1'!BW14</f>
        <v>0</v>
      </c>
      <c r="BX16" s="4">
        <f>'[1]Лист1'!BX14</f>
        <v>0</v>
      </c>
      <c r="BY16" s="4">
        <f>'[1]Лист1'!BY14</f>
        <v>0</v>
      </c>
      <c r="BZ16" s="4">
        <f>'[1]Лист1'!BZ14</f>
        <v>0</v>
      </c>
      <c r="CA16" s="4">
        <f>'[1]Лист1'!CA14</f>
        <v>0</v>
      </c>
      <c r="CB16" s="4">
        <f>'[1]Лист1'!CB14</f>
        <v>0</v>
      </c>
      <c r="CC16" s="4">
        <f>'[1]Лист1'!CC14</f>
        <v>0</v>
      </c>
      <c r="CD16" s="4">
        <f>'[1]Лист1'!CD14</f>
        <v>0</v>
      </c>
      <c r="CE16" s="4">
        <f>'[1]Лист1'!CE14</f>
        <v>0</v>
      </c>
      <c r="CF16" s="4">
        <f>'[1]Лист1'!CF14</f>
        <v>0</v>
      </c>
      <c r="CG16" s="4">
        <f>'[1]Лист1'!CG14</f>
        <v>0</v>
      </c>
      <c r="CH16" s="4">
        <f>'[1]Лист1'!CH14</f>
        <v>0</v>
      </c>
      <c r="CI16" s="4">
        <f>'[1]Лист1'!CI14</f>
        <v>0</v>
      </c>
      <c r="CJ16" s="4">
        <f>'[1]Лист1'!CJ14</f>
        <v>0</v>
      </c>
      <c r="CK16" s="4">
        <f>'[1]Лист1'!CK14</f>
        <v>0</v>
      </c>
      <c r="CL16" s="4">
        <f>'[1]Лист1'!CL14</f>
        <v>0</v>
      </c>
      <c r="CM16" s="4">
        <f>'[1]Лист1'!CM14</f>
        <v>0</v>
      </c>
      <c r="CN16" s="4">
        <f>'[1]Лист1'!CN14</f>
        <v>0</v>
      </c>
      <c r="CO16" s="4">
        <f>'[1]Лист1'!CO14</f>
        <v>0</v>
      </c>
      <c r="CP16" s="4">
        <f>'[1]Лист1'!CP14</f>
        <v>0</v>
      </c>
      <c r="CQ16" s="4">
        <f>'[1]Лист1'!CQ14</f>
        <v>0</v>
      </c>
      <c r="CR16" s="4">
        <f>'[1]Лист1'!CR14</f>
        <v>0</v>
      </c>
      <c r="CS16" s="4">
        <f>'[1]Лист1'!CS14</f>
        <v>0</v>
      </c>
      <c r="CT16" s="4">
        <f>'[1]Лист1'!CT14</f>
        <v>0</v>
      </c>
      <c r="CU16" s="4">
        <f>'[1]Лист1'!CU14</f>
        <v>0</v>
      </c>
      <c r="CV16" s="4">
        <f>'[1]Лист1'!CV14</f>
        <v>0</v>
      </c>
      <c r="CW16" s="4">
        <f>'[1]Лист1'!CW14</f>
        <v>0</v>
      </c>
      <c r="CX16" s="4">
        <f>'[1]Лист1'!CX14</f>
        <v>0</v>
      </c>
      <c r="CY16" s="4">
        <f>'[1]Лист1'!CY14</f>
        <v>0</v>
      </c>
      <c r="CZ16" s="4">
        <f>'[1]Лист1'!CZ14</f>
        <v>0</v>
      </c>
      <c r="DA16" s="4">
        <f>'[1]Лист1'!DA14</f>
        <v>0</v>
      </c>
      <c r="DB16" s="4">
        <f>'[1]Лист1'!DB14</f>
        <v>0</v>
      </c>
      <c r="DC16" s="4">
        <f>'[1]Лист1'!DC14</f>
        <v>0</v>
      </c>
      <c r="DD16" s="4">
        <f>'[1]Лист1'!DD14</f>
        <v>0</v>
      </c>
      <c r="DE16" s="4">
        <f>'[1]Лист1'!DE14</f>
        <v>0</v>
      </c>
      <c r="DF16" s="4">
        <f>'[1]Лист1'!DF14</f>
        <v>0</v>
      </c>
      <c r="DG16" s="4">
        <f>'[1]Лист1'!DG14</f>
        <v>0</v>
      </c>
      <c r="DH16" s="4">
        <f>'[1]Лист1'!DH14</f>
        <v>0</v>
      </c>
      <c r="DI16" s="4">
        <f>'[1]Лист1'!DI14</f>
        <v>0</v>
      </c>
      <c r="DJ16" s="4">
        <f>'[1]Лист1'!DJ14</f>
        <v>0</v>
      </c>
      <c r="DK16" s="4">
        <f>'[1]Лист1'!DK14</f>
        <v>0</v>
      </c>
      <c r="DL16" s="4">
        <f>'[1]Лист1'!DL14</f>
        <v>0</v>
      </c>
      <c r="DM16" s="4">
        <f>'[1]Лист1'!DM14</f>
        <v>0</v>
      </c>
      <c r="DN16" s="4">
        <f>'[1]Лист1'!DN14</f>
        <v>0</v>
      </c>
      <c r="DO16" s="4">
        <f>'[1]Лист1'!DO14</f>
        <v>0</v>
      </c>
      <c r="DP16" s="4">
        <f>'[1]Лист1'!DP14</f>
        <v>0</v>
      </c>
      <c r="DQ16" s="4">
        <f>'[1]Лист1'!DQ14</f>
        <v>0</v>
      </c>
      <c r="DR16" s="4">
        <f>'[1]Лист1'!DR14</f>
        <v>0</v>
      </c>
      <c r="DS16" s="4">
        <f>'[1]Лист1'!DS14</f>
        <v>0</v>
      </c>
      <c r="DT16" s="4">
        <f>'[1]Лист1'!DT14</f>
        <v>0</v>
      </c>
      <c r="DU16" s="4">
        <f>'[1]Лист1'!DU14</f>
        <v>0</v>
      </c>
      <c r="DV16" s="4">
        <f>'[1]Лист1'!DV14</f>
        <v>0</v>
      </c>
      <c r="DW16" s="4">
        <f>'[1]Лист1'!DW14</f>
        <v>0</v>
      </c>
      <c r="DX16" s="4">
        <f>'[1]Лист1'!DX14</f>
        <v>0</v>
      </c>
      <c r="DY16" s="4">
        <f>'[1]Лист1'!DY14</f>
        <v>0</v>
      </c>
      <c r="DZ16" s="4">
        <f>'[1]Лист1'!DZ14</f>
        <v>0</v>
      </c>
      <c r="EA16" s="4">
        <f>'[1]Лист1'!EA14</f>
        <v>0</v>
      </c>
      <c r="EB16" s="4">
        <f>'[1]Лист1'!EB14</f>
        <v>0</v>
      </c>
      <c r="EC16" s="4">
        <f>'[1]Лист1'!EC14</f>
        <v>0</v>
      </c>
      <c r="ED16" s="4">
        <f>'[1]Лист1'!ED14</f>
        <v>0</v>
      </c>
      <c r="EE16" s="4">
        <f>'[1]Лист1'!EE14</f>
        <v>0</v>
      </c>
      <c r="EF16" s="4">
        <f>'[1]Лист1'!EF14</f>
        <v>0</v>
      </c>
      <c r="EG16" s="4">
        <f>'[1]Лист1'!EG14</f>
        <v>0</v>
      </c>
      <c r="EH16" s="4">
        <f>'[1]Лист1'!EH14</f>
        <v>0</v>
      </c>
      <c r="EI16" s="4">
        <f>'[1]Лист1'!EI14</f>
        <v>0</v>
      </c>
      <c r="EJ16" s="4">
        <f>'[1]Лист1'!EJ14</f>
        <v>0</v>
      </c>
      <c r="EK16" s="4">
        <f>'[1]Лист1'!EK14</f>
        <v>0</v>
      </c>
      <c r="EL16" s="4">
        <f>'[1]Лист1'!EL14</f>
        <v>0</v>
      </c>
      <c r="EM16" s="4">
        <f>'[1]Лист1'!EM14</f>
        <v>0</v>
      </c>
      <c r="EN16" s="4">
        <f>'[1]Лист1'!EN14</f>
        <v>0</v>
      </c>
      <c r="EO16" s="4">
        <f>'[1]Лист1'!EO14</f>
        <v>0</v>
      </c>
      <c r="EP16" s="4">
        <f>'[1]Лист1'!EP14</f>
        <v>0</v>
      </c>
      <c r="EQ16" s="4">
        <f>'[1]Лист1'!EQ14</f>
        <v>0</v>
      </c>
      <c r="ER16" s="4">
        <f>'[1]Лист1'!ER14</f>
        <v>0</v>
      </c>
      <c r="ES16" s="4">
        <f>'[1]Лист1'!ES14</f>
        <v>0</v>
      </c>
      <c r="ET16" s="4">
        <f>'[1]Лист1'!ET14</f>
        <v>0</v>
      </c>
      <c r="EU16" s="4">
        <f>'[1]Лист1'!EU14</f>
        <v>0</v>
      </c>
      <c r="EV16" s="4">
        <f>'[1]Лист1'!EV14</f>
        <v>0</v>
      </c>
      <c r="EW16" s="4">
        <f>'[1]Лист1'!EW14</f>
        <v>0</v>
      </c>
      <c r="EX16" s="4">
        <f>'[1]Лист1'!EX14</f>
        <v>0</v>
      </c>
      <c r="EY16" s="4">
        <f>'[1]Лист1'!EY14</f>
        <v>0</v>
      </c>
      <c r="EZ16" s="4">
        <f>'[1]Лист1'!EZ14</f>
        <v>0</v>
      </c>
      <c r="FA16" s="4">
        <f>'[1]Лист1'!FA14</f>
        <v>0</v>
      </c>
      <c r="FB16" s="4">
        <f>'[1]Лист1'!FB14</f>
        <v>0</v>
      </c>
      <c r="FC16" s="4">
        <f>'[1]Лист1'!FC14</f>
        <v>0</v>
      </c>
      <c r="FD16" s="4">
        <f>'[1]Лист1'!FD14</f>
        <v>0</v>
      </c>
      <c r="FE16" s="4">
        <f>'[1]Лист1'!FE14</f>
        <v>0</v>
      </c>
      <c r="FF16" s="4">
        <f>'[1]Лист1'!FF14</f>
        <v>0</v>
      </c>
      <c r="FG16" s="4">
        <f>'[1]Лист1'!FG14</f>
        <v>0</v>
      </c>
      <c r="FH16" s="4">
        <f>'[1]Лист1'!FH14</f>
        <v>0</v>
      </c>
      <c r="FI16" s="4">
        <f>'[1]Лист1'!FI14</f>
        <v>0</v>
      </c>
      <c r="FJ16" s="4">
        <f>'[1]Лист1'!FJ14</f>
        <v>0</v>
      </c>
      <c r="FK16" s="4">
        <f>'[1]Лист1'!FK14</f>
        <v>0</v>
      </c>
      <c r="FL16" s="4">
        <f>'[1]Лист1'!FL14</f>
        <v>0</v>
      </c>
      <c r="FM16" s="4">
        <f>'[1]Лист1'!FM14</f>
        <v>0</v>
      </c>
      <c r="FN16" s="4">
        <f>'[1]Лист1'!FN14</f>
        <v>0</v>
      </c>
      <c r="FO16" s="4">
        <f>'[1]Лист1'!FO14</f>
        <v>0</v>
      </c>
      <c r="FP16" s="4">
        <f>'[1]Лист1'!FP14</f>
        <v>0</v>
      </c>
      <c r="FQ16" s="4">
        <f>'[1]Лист1'!FQ14</f>
        <v>0</v>
      </c>
      <c r="FR16" s="4">
        <f>'[1]Лист1'!FR14</f>
        <v>0</v>
      </c>
      <c r="FS16" s="4">
        <f>'[1]Лист1'!FS14</f>
        <v>0</v>
      </c>
      <c r="FT16" s="4">
        <f>'[1]Лист1'!FT14</f>
        <v>0</v>
      </c>
      <c r="FU16" s="4">
        <f>'[1]Лист1'!FU14</f>
        <v>0</v>
      </c>
      <c r="FV16" s="4">
        <f>'[1]Лист1'!FV14</f>
        <v>0</v>
      </c>
      <c r="FW16" s="4">
        <f>'[1]Лист1'!FW14</f>
        <v>0</v>
      </c>
      <c r="FX16" s="4">
        <f>'[1]Лист1'!FX14</f>
        <v>0</v>
      </c>
      <c r="FY16" s="4">
        <f>'[1]Лист1'!FY14</f>
        <v>0</v>
      </c>
      <c r="FZ16" s="4">
        <f>'[1]Лист1'!FZ14</f>
        <v>0</v>
      </c>
      <c r="GA16" s="4">
        <f>'[1]Лист1'!GA14</f>
        <v>0</v>
      </c>
      <c r="GB16" s="4">
        <f>'[1]Лист1'!GB14</f>
        <v>0</v>
      </c>
      <c r="GC16" s="4">
        <f>'[1]Лист1'!GC14</f>
        <v>0</v>
      </c>
      <c r="GD16" s="4">
        <f>'[1]Лист1'!GD14</f>
        <v>0</v>
      </c>
      <c r="GE16" s="4">
        <f>'[1]Лист1'!GE14</f>
        <v>0</v>
      </c>
      <c r="GF16" s="4">
        <f>'[1]Лист1'!GF14</f>
        <v>0</v>
      </c>
      <c r="GG16" s="4">
        <f>'[1]Лист1'!GG14</f>
        <v>0</v>
      </c>
      <c r="GH16" s="4">
        <f>'[1]Лист1'!GH14</f>
        <v>0</v>
      </c>
      <c r="GI16" s="4">
        <f>'[1]Лист1'!GI14</f>
        <v>0</v>
      </c>
      <c r="GJ16" s="4">
        <f>'[1]Лист1'!GJ14</f>
        <v>0</v>
      </c>
      <c r="GK16" s="4">
        <f>'[1]Лист1'!GK14</f>
        <v>0</v>
      </c>
      <c r="GL16" s="4">
        <f>'[1]Лист1'!GL14</f>
        <v>0</v>
      </c>
      <c r="GM16" s="4">
        <f>'[1]Лист1'!GM14</f>
        <v>0</v>
      </c>
      <c r="GN16" s="4">
        <f>'[1]Лист1'!GN14</f>
        <v>0</v>
      </c>
      <c r="GO16" s="4">
        <f>'[1]Лист1'!GO14</f>
        <v>0</v>
      </c>
      <c r="GP16" s="4">
        <f>'[1]Лист1'!GP14</f>
        <v>0</v>
      </c>
      <c r="GQ16" s="4">
        <f>'[1]Лист1'!GQ14</f>
        <v>0</v>
      </c>
      <c r="GR16" s="4">
        <f>'[1]Лист1'!GR14</f>
        <v>0</v>
      </c>
      <c r="GS16" s="4">
        <f>'[1]Лист1'!GS14</f>
        <v>0</v>
      </c>
      <c r="GT16" s="4">
        <f>'[1]Лист1'!GT14</f>
        <v>0</v>
      </c>
      <c r="GU16" s="4">
        <f>'[1]Лист1'!GU14</f>
        <v>0</v>
      </c>
      <c r="GV16" s="4">
        <f>'[1]Лист1'!GV14</f>
        <v>0</v>
      </c>
      <c r="GW16" s="4">
        <f>'[1]Лист1'!GW14</f>
        <v>0</v>
      </c>
      <c r="GX16" s="4">
        <f>'[1]Лист1'!GX14</f>
        <v>0</v>
      </c>
      <c r="GY16" s="4">
        <f>'[1]Лист1'!GY14</f>
        <v>0</v>
      </c>
      <c r="GZ16" s="4">
        <f>'[1]Лист1'!GZ14</f>
        <v>0</v>
      </c>
      <c r="HA16" s="4">
        <f>'[1]Лист1'!HA14</f>
        <v>0</v>
      </c>
      <c r="HB16" s="4">
        <f>'[1]Лист1'!HB14</f>
        <v>0</v>
      </c>
      <c r="HC16" s="4">
        <f>'[1]Лист1'!HC14</f>
        <v>0</v>
      </c>
      <c r="HD16" s="4">
        <f>'[1]Лист1'!HD14</f>
        <v>0</v>
      </c>
      <c r="HE16" s="4">
        <f>'[1]Лист1'!HE14</f>
        <v>0</v>
      </c>
      <c r="HF16" s="4">
        <f>'[1]Лист1'!HF14</f>
        <v>0</v>
      </c>
      <c r="HG16" s="4">
        <f>'[1]Лист1'!HG14</f>
        <v>0</v>
      </c>
      <c r="HH16" s="4">
        <f>'[1]Лист1'!HH14</f>
        <v>0</v>
      </c>
      <c r="HI16" s="4">
        <f>'[1]Лист1'!HI14</f>
        <v>0</v>
      </c>
      <c r="HJ16" s="4">
        <f>'[1]Лист1'!HJ14</f>
        <v>0</v>
      </c>
      <c r="HK16" s="4">
        <f>'[1]Лист1'!HK14</f>
        <v>0</v>
      </c>
      <c r="HL16" s="4">
        <f>'[1]Лист1'!HL14</f>
        <v>0</v>
      </c>
      <c r="HM16" s="4">
        <f>'[1]Лист1'!HM14</f>
        <v>0</v>
      </c>
      <c r="HN16" s="4">
        <f>'[1]Лист1'!HN14</f>
        <v>0</v>
      </c>
      <c r="HO16" s="4">
        <f>'[1]Лист1'!HO14</f>
        <v>0</v>
      </c>
      <c r="HP16" s="4">
        <f>'[1]Лист1'!HP14</f>
        <v>0</v>
      </c>
      <c r="HQ16" s="4">
        <f>'[1]Лист1'!HQ14</f>
        <v>0</v>
      </c>
      <c r="HR16" s="4">
        <f>'[1]Лист1'!HR14</f>
        <v>0</v>
      </c>
      <c r="HS16" s="4">
        <f>'[1]Лист1'!HS14</f>
        <v>0</v>
      </c>
      <c r="HT16" s="4">
        <f>'[1]Лист1'!HT14</f>
        <v>0</v>
      </c>
      <c r="HU16" s="4">
        <f>'[1]Лист1'!HU14</f>
        <v>0</v>
      </c>
      <c r="HV16" s="4">
        <f>'[1]Лист1'!HV14</f>
        <v>0</v>
      </c>
      <c r="HW16" s="4">
        <f>'[1]Лист1'!HW14</f>
        <v>0</v>
      </c>
      <c r="HX16" s="4">
        <f>'[1]Лист1'!HX14</f>
        <v>0</v>
      </c>
      <c r="HY16" s="4">
        <f>'[1]Лист1'!HY14</f>
        <v>0</v>
      </c>
      <c r="HZ16" s="4">
        <f>'[1]Лист1'!HZ14</f>
        <v>0</v>
      </c>
      <c r="IA16" s="4">
        <f>'[1]Лист1'!IA14</f>
        <v>0</v>
      </c>
      <c r="IB16" s="4">
        <f>'[1]Лист1'!IB14</f>
        <v>0</v>
      </c>
      <c r="IC16" s="4">
        <f>'[1]Лист1'!IC14</f>
        <v>0</v>
      </c>
      <c r="ID16" s="4">
        <f>'[1]Лист1'!ID14</f>
        <v>0</v>
      </c>
      <c r="IE16" s="4">
        <f>'[1]Лист1'!IE14</f>
        <v>0</v>
      </c>
      <c r="IF16" s="4">
        <f>'[1]Лист1'!IF14</f>
        <v>0</v>
      </c>
      <c r="IG16" s="4">
        <f>'[1]Лист1'!IG14</f>
        <v>0</v>
      </c>
      <c r="IH16" s="4">
        <f>'[1]Лист1'!IH14</f>
        <v>0</v>
      </c>
      <c r="II16" s="4">
        <f>'[1]Лист1'!II14</f>
        <v>0</v>
      </c>
      <c r="IJ16" s="4">
        <f>'[1]Лист1'!IJ14</f>
        <v>0</v>
      </c>
      <c r="IK16" s="4">
        <f>'[1]Лист1'!IK14</f>
        <v>0</v>
      </c>
      <c r="IL16" s="4">
        <f>'[1]Лист1'!IL14</f>
        <v>0</v>
      </c>
      <c r="IM16" s="4">
        <f>'[1]Лист1'!IM14</f>
        <v>0</v>
      </c>
      <c r="IN16" s="4">
        <f>'[1]Лист1'!IN14</f>
        <v>0</v>
      </c>
      <c r="IO16" s="4">
        <f>'[1]Лист1'!IO14</f>
        <v>0</v>
      </c>
      <c r="IP16" s="4">
        <f>'[1]Лист1'!IP14</f>
        <v>0</v>
      </c>
      <c r="IQ16" s="4">
        <f>'[1]Лист1'!IQ14</f>
        <v>0</v>
      </c>
      <c r="IR16" s="4">
        <f>'[1]Лист1'!IR14</f>
        <v>0</v>
      </c>
      <c r="IS16" s="4">
        <f>'[1]Лист1'!IS14</f>
        <v>0</v>
      </c>
      <c r="IT16" s="4">
        <f>'[1]Лист1'!IT14</f>
        <v>0</v>
      </c>
      <c r="IU16" s="4">
        <f>'[1]Лист1'!IU14</f>
        <v>0</v>
      </c>
      <c r="IV16" s="4">
        <f>'[1]Лист1'!IV14</f>
        <v>0</v>
      </c>
    </row>
    <row r="17" spans="1:11" ht="87.75" customHeight="1">
      <c r="A17" s="64"/>
      <c r="B17" s="25" t="s">
        <v>64</v>
      </c>
      <c r="C17" s="26" t="s">
        <v>17</v>
      </c>
      <c r="D17" s="27" t="s">
        <v>45</v>
      </c>
      <c r="E17" s="66">
        <v>95</v>
      </c>
      <c r="F17" s="75">
        <v>100</v>
      </c>
      <c r="G17" s="63" t="s">
        <v>135</v>
      </c>
      <c r="H17" s="68" t="s">
        <v>52</v>
      </c>
      <c r="I17" s="55">
        <f>IF(F17/E17*100&gt;100,100,F17/E17*100)</f>
        <v>100</v>
      </c>
      <c r="J17" s="32"/>
      <c r="K17" s="33"/>
    </row>
    <row r="18" spans="1:11" ht="47.25" customHeight="1" thickBot="1">
      <c r="A18" s="34" t="s">
        <v>21</v>
      </c>
      <c r="B18" s="35" t="s">
        <v>22</v>
      </c>
      <c r="C18" s="36" t="s">
        <v>23</v>
      </c>
      <c r="D18" s="36"/>
      <c r="E18" s="70">
        <v>19</v>
      </c>
      <c r="F18" s="71">
        <v>19</v>
      </c>
      <c r="G18" s="63" t="s">
        <v>49</v>
      </c>
      <c r="H18" s="63" t="s">
        <v>48</v>
      </c>
      <c r="I18" s="56">
        <f>IF(E18=0,0,IF(F18/E18*100&gt;110,110,F18/E18*100))</f>
        <v>100</v>
      </c>
      <c r="J18" s="37">
        <f>(I18)</f>
        <v>100</v>
      </c>
      <c r="K18" s="38" t="str">
        <f>IF(J18&gt;=100,"Гос.задание по гос.услуге выполнено в полном объеме",IF(J18&gt;=90,"Гос.задание по гос.услуге выполнено",IF(J18&lt;90,"Гос.задание по гос.услуге не выполнено")))</f>
        <v>Гос.задание по гос.услуге выполнено в полном объеме</v>
      </c>
    </row>
    <row r="19" spans="1:11" ht="30" customHeight="1">
      <c r="A19" s="141" t="s">
        <v>33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3"/>
    </row>
    <row r="20" spans="1:11" ht="87.75" customHeight="1">
      <c r="A20" s="138" t="s">
        <v>16</v>
      </c>
      <c r="B20" s="20" t="s">
        <v>37</v>
      </c>
      <c r="C20" s="21" t="s">
        <v>17</v>
      </c>
      <c r="D20" s="22" t="s">
        <v>43</v>
      </c>
      <c r="E20" s="66">
        <v>0.7</v>
      </c>
      <c r="F20" s="67">
        <v>0.7</v>
      </c>
      <c r="G20" s="63" t="s">
        <v>49</v>
      </c>
      <c r="H20" s="63" t="s">
        <v>48</v>
      </c>
      <c r="I20" s="23">
        <f>IF(F20/E20*100&gt;100,100,F20/E20*100)</f>
        <v>100</v>
      </c>
      <c r="J20" s="54">
        <f>(I20+I21+I22+I23+I24+I25)/6</f>
        <v>100</v>
      </c>
      <c r="K20" s="24">
        <f>IF(E26=0,J20,(J20+J26)/2)</f>
        <v>100</v>
      </c>
    </row>
    <row r="21" spans="1:11" ht="70.5" customHeight="1">
      <c r="A21" s="139"/>
      <c r="B21" s="25" t="s">
        <v>38</v>
      </c>
      <c r="C21" s="26" t="s">
        <v>18</v>
      </c>
      <c r="D21" s="27" t="s">
        <v>19</v>
      </c>
      <c r="E21" s="61">
        <v>0</v>
      </c>
      <c r="F21" s="62">
        <v>0</v>
      </c>
      <c r="G21" s="63" t="s">
        <v>49</v>
      </c>
      <c r="H21" s="63" t="s">
        <v>50</v>
      </c>
      <c r="I21" s="78">
        <f>IF(F21=0,100,IF(F21&gt;5,89,90))</f>
        <v>100</v>
      </c>
      <c r="J21" s="28" t="str">
        <f>IF(J20&gt;=100,"Гос.задание по гос.услуге выполнено в полном объеме",IF(J20&gt;=90,"Гос.задание по гос.услуге выполнено",IF(J20&lt;90,"Гос.задание по гос.услуге не выполнено")))</f>
        <v>Гос.задание по гос.услуге выполнено в полном объеме</v>
      </c>
      <c r="K21" s="29" t="str">
        <f>IF(K20&gt;=100,"Гос.задание по гос.услуге выполнено в полном объеме",IF(K20&gt;=90,"Гос.задание по гос.услуге выполнено",IF(K20&lt;90,"Гос.задание по гос.услуге не выполнено")))</f>
        <v>Гос.задание по гос.услуге выполнено в полном объеме</v>
      </c>
    </row>
    <row r="22" spans="1:11" ht="85.5" customHeight="1">
      <c r="A22" s="139"/>
      <c r="B22" s="25" t="s">
        <v>53</v>
      </c>
      <c r="C22" s="26" t="s">
        <v>17</v>
      </c>
      <c r="D22" s="27" t="s">
        <v>44</v>
      </c>
      <c r="E22" s="61">
        <v>90</v>
      </c>
      <c r="F22" s="62">
        <v>96.3</v>
      </c>
      <c r="G22" s="63" t="s">
        <v>49</v>
      </c>
      <c r="H22" s="68" t="s">
        <v>68</v>
      </c>
      <c r="I22" s="55">
        <f>IF(F22/E22*100&gt;100,100,F22/E22*100)</f>
        <v>100</v>
      </c>
      <c r="J22" s="30"/>
      <c r="K22" s="31"/>
    </row>
    <row r="23" spans="1:11" ht="88.5" customHeight="1">
      <c r="A23" s="139"/>
      <c r="B23" s="25" t="s">
        <v>54</v>
      </c>
      <c r="C23" s="26" t="s">
        <v>17</v>
      </c>
      <c r="D23" s="27" t="s">
        <v>20</v>
      </c>
      <c r="E23" s="61">
        <v>70</v>
      </c>
      <c r="F23" s="74">
        <v>70</v>
      </c>
      <c r="G23" s="63" t="s">
        <v>77</v>
      </c>
      <c r="H23" s="68" t="s">
        <v>51</v>
      </c>
      <c r="I23" s="55">
        <f>IF(F23/E23*100&gt;100,100,F23/E23*100)</f>
        <v>100</v>
      </c>
      <c r="J23" s="30"/>
      <c r="K23" s="31"/>
    </row>
    <row r="24" spans="1:11" ht="88.5" customHeight="1">
      <c r="A24" s="139"/>
      <c r="B24" s="25" t="s">
        <v>62</v>
      </c>
      <c r="C24" s="26" t="str">
        <f>'[1]Лист1'!C30</f>
        <v>%</v>
      </c>
      <c r="D24" s="22" t="s">
        <v>63</v>
      </c>
      <c r="E24" s="66">
        <v>90</v>
      </c>
      <c r="F24" s="75">
        <v>99.2</v>
      </c>
      <c r="G24" s="63" t="s">
        <v>49</v>
      </c>
      <c r="H24" s="68" t="s">
        <v>69</v>
      </c>
      <c r="I24" s="77">
        <f>IF(F24/E24*100&gt;100,100,F24/E24*100)</f>
        <v>100</v>
      </c>
      <c r="J24" s="32"/>
      <c r="K24" s="33"/>
    </row>
    <row r="25" spans="1:11" ht="88.5" customHeight="1">
      <c r="A25" s="140"/>
      <c r="B25" s="25" t="s">
        <v>64</v>
      </c>
      <c r="C25" s="26" t="s">
        <v>17</v>
      </c>
      <c r="D25" s="27" t="s">
        <v>45</v>
      </c>
      <c r="E25" s="66">
        <v>95</v>
      </c>
      <c r="F25" s="75">
        <v>100</v>
      </c>
      <c r="G25" s="63" t="s">
        <v>135</v>
      </c>
      <c r="H25" s="68" t="s">
        <v>52</v>
      </c>
      <c r="I25" s="55">
        <f>IF(F25/E25*100&gt;100,100,F25/E25*100)</f>
        <v>100</v>
      </c>
      <c r="J25" s="32"/>
      <c r="K25" s="33"/>
    </row>
    <row r="26" spans="1:11" ht="73.5" customHeight="1" thickBot="1">
      <c r="A26" s="34" t="s">
        <v>21</v>
      </c>
      <c r="B26" s="35" t="s">
        <v>22</v>
      </c>
      <c r="C26" s="36" t="s">
        <v>23</v>
      </c>
      <c r="D26" s="36"/>
      <c r="E26" s="70">
        <v>7</v>
      </c>
      <c r="F26" s="71">
        <v>7</v>
      </c>
      <c r="G26" s="63" t="s">
        <v>49</v>
      </c>
      <c r="H26" s="63" t="s">
        <v>48</v>
      </c>
      <c r="I26" s="56">
        <f>IF(E26=0,0,IF(F26/E26*100&gt;110,110,F26/E26*100))</f>
        <v>100</v>
      </c>
      <c r="J26" s="37">
        <f>(I26)</f>
        <v>100</v>
      </c>
      <c r="K26" s="38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 в полном объеме</v>
      </c>
    </row>
    <row r="27" spans="1:11" ht="15.75">
      <c r="A27" s="135" t="s">
        <v>34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7"/>
    </row>
    <row r="28" spans="1:11" ht="102.75" customHeight="1">
      <c r="A28" s="138" t="s">
        <v>16</v>
      </c>
      <c r="B28" s="20" t="s">
        <v>37</v>
      </c>
      <c r="C28" s="21" t="s">
        <v>17</v>
      </c>
      <c r="D28" s="22" t="s">
        <v>43</v>
      </c>
      <c r="E28" s="66">
        <v>0.4</v>
      </c>
      <c r="F28" s="67">
        <v>0.4</v>
      </c>
      <c r="G28" s="63" t="s">
        <v>49</v>
      </c>
      <c r="H28" s="63" t="s">
        <v>48</v>
      </c>
      <c r="I28" s="76">
        <f>IF(F28/E28*100&gt;100,100,F28/E28*100)</f>
        <v>100</v>
      </c>
      <c r="J28" s="54">
        <f>(I28+I29+I30+I31+I32+I33)/6</f>
        <v>100</v>
      </c>
      <c r="K28" s="24">
        <f>IF(E34=0,J28,(J28+J34)/2)</f>
        <v>100</v>
      </c>
    </row>
    <row r="29" spans="1:11" ht="73.5" customHeight="1">
      <c r="A29" s="139"/>
      <c r="B29" s="25" t="s">
        <v>38</v>
      </c>
      <c r="C29" s="26" t="s">
        <v>18</v>
      </c>
      <c r="D29" s="27" t="s">
        <v>19</v>
      </c>
      <c r="E29" s="61">
        <v>0</v>
      </c>
      <c r="F29" s="62">
        <v>0</v>
      </c>
      <c r="G29" s="63" t="s">
        <v>49</v>
      </c>
      <c r="H29" s="63" t="s">
        <v>50</v>
      </c>
      <c r="I29" s="55">
        <f>IF(F29=0,100,IF(F29&gt;5,89,90))</f>
        <v>100</v>
      </c>
      <c r="J29" s="28" t="str">
        <f>IF(J28&gt;=100,"Гос.задание по гос.услуге выполнено в полном объеме",IF(J28&gt;=90,"Гос.задание по гос.услуге выполнено",IF(J28&lt;90,"Гос.задание по гос.услуге не выполнено")))</f>
        <v>Гос.задание по гос.услуге выполнено в полном объеме</v>
      </c>
      <c r="K29" s="29" t="str">
        <f>IF(K28&gt;=100,"Гос.задание по гос.услуге выполнено в полном объеме",IF(K28&gt;=90,"Гос.задание по гос.услуге выполнено",IF(K28&lt;90,"Гос.задание по гос.услуге не выполнено")))</f>
        <v>Гос.задание по гос.услуге выполнено в полном объеме</v>
      </c>
    </row>
    <row r="30" spans="1:11" ht="84.75" customHeight="1">
      <c r="A30" s="139"/>
      <c r="B30" s="25" t="s">
        <v>53</v>
      </c>
      <c r="C30" s="26" t="s">
        <v>17</v>
      </c>
      <c r="D30" s="27" t="s">
        <v>44</v>
      </c>
      <c r="E30" s="61">
        <v>90</v>
      </c>
      <c r="F30" s="62">
        <v>96.3</v>
      </c>
      <c r="G30" s="63" t="s">
        <v>49</v>
      </c>
      <c r="H30" s="68" t="s">
        <v>68</v>
      </c>
      <c r="I30" s="55">
        <f>IF(F30/E30*100&gt;100,100,F30/E30*100)</f>
        <v>100</v>
      </c>
      <c r="J30" s="30"/>
      <c r="K30" s="31"/>
    </row>
    <row r="31" spans="1:11" ht="57.75" customHeight="1">
      <c r="A31" s="139"/>
      <c r="B31" s="25" t="s">
        <v>54</v>
      </c>
      <c r="C31" s="26" t="s">
        <v>17</v>
      </c>
      <c r="D31" s="27" t="s">
        <v>20</v>
      </c>
      <c r="E31" s="61">
        <v>70</v>
      </c>
      <c r="F31" s="74">
        <v>70</v>
      </c>
      <c r="G31" s="63" t="s">
        <v>77</v>
      </c>
      <c r="H31" s="68" t="s">
        <v>51</v>
      </c>
      <c r="I31" s="55">
        <f>IF(F31/E31*100&gt;100,100,F31/E31*100)</f>
        <v>100</v>
      </c>
      <c r="J31" s="30"/>
      <c r="K31" s="31"/>
    </row>
    <row r="32" spans="1:11" ht="88.5" customHeight="1">
      <c r="A32" s="139"/>
      <c r="B32" s="25" t="s">
        <v>62</v>
      </c>
      <c r="C32" s="26" t="str">
        <f>'[1]Лист1'!C38</f>
        <v>чел.</v>
      </c>
      <c r="D32" s="22" t="s">
        <v>63</v>
      </c>
      <c r="E32" s="66">
        <v>90</v>
      </c>
      <c r="F32" s="75">
        <v>99.2</v>
      </c>
      <c r="G32" s="63" t="s">
        <v>49</v>
      </c>
      <c r="H32" s="68" t="s">
        <v>69</v>
      </c>
      <c r="I32" s="77">
        <f>IF(F32/E32*100&gt;100,100,F32/E32*100)</f>
        <v>100</v>
      </c>
      <c r="J32" s="32"/>
      <c r="K32" s="33"/>
    </row>
    <row r="33" spans="1:11" ht="87" customHeight="1">
      <c r="A33" s="140"/>
      <c r="B33" s="25" t="s">
        <v>64</v>
      </c>
      <c r="C33" s="26" t="s">
        <v>17</v>
      </c>
      <c r="D33" s="27" t="s">
        <v>45</v>
      </c>
      <c r="E33" s="66">
        <v>95</v>
      </c>
      <c r="F33" s="75">
        <v>100</v>
      </c>
      <c r="G33" s="63" t="s">
        <v>135</v>
      </c>
      <c r="H33" s="68" t="s">
        <v>52</v>
      </c>
      <c r="I33" s="55">
        <f>IF(F33/E33*100&gt;100,100,F33/E33*100)</f>
        <v>100</v>
      </c>
      <c r="J33" s="32"/>
      <c r="K33" s="33"/>
    </row>
    <row r="34" spans="1:11" ht="73.5" customHeight="1" thickBot="1">
      <c r="A34" s="34" t="s">
        <v>21</v>
      </c>
      <c r="B34" s="35" t="s">
        <v>22</v>
      </c>
      <c r="C34" s="36" t="s">
        <v>23</v>
      </c>
      <c r="D34" s="36"/>
      <c r="E34" s="70">
        <v>4</v>
      </c>
      <c r="F34" s="71">
        <v>4</v>
      </c>
      <c r="G34" s="63" t="s">
        <v>49</v>
      </c>
      <c r="H34" s="63" t="s">
        <v>48</v>
      </c>
      <c r="I34" s="56">
        <f>IF(E34=0,0,IF(F34/E34*100&gt;110,110,F34/E34*100))</f>
        <v>100</v>
      </c>
      <c r="J34" s="37">
        <f>(I34)</f>
        <v>100</v>
      </c>
      <c r="K34" s="38" t="str">
        <f>IF(J34&gt;=100,"Гос.задание по гос.услуге выполнено в полном объеме",IF(J34&gt;=90,"Гос.задание по гос.услуге выполнено",IF(J34&lt;90,"Гос.задание по гос.услуге не выполнено")))</f>
        <v>Гос.задание по гос.услуге выполнено в полном объеме</v>
      </c>
    </row>
    <row r="35" spans="1:11" ht="15.75">
      <c r="A35" s="135" t="s">
        <v>35</v>
      </c>
      <c r="B35" s="136"/>
      <c r="C35" s="136"/>
      <c r="D35" s="136"/>
      <c r="E35" s="136"/>
      <c r="F35" s="136"/>
      <c r="G35" s="136"/>
      <c r="H35" s="136"/>
      <c r="I35" s="136"/>
      <c r="J35" s="136"/>
      <c r="K35" s="137"/>
    </row>
    <row r="36" spans="1:11" ht="128.25" customHeight="1">
      <c r="A36" s="138" t="s">
        <v>16</v>
      </c>
      <c r="B36" s="20" t="s">
        <v>37</v>
      </c>
      <c r="C36" s="21" t="s">
        <v>17</v>
      </c>
      <c r="D36" s="22" t="s">
        <v>43</v>
      </c>
      <c r="E36" s="72">
        <v>3.3</v>
      </c>
      <c r="F36" s="67">
        <v>3.7</v>
      </c>
      <c r="G36" s="63" t="s">
        <v>49</v>
      </c>
      <c r="H36" s="63" t="s">
        <v>48</v>
      </c>
      <c r="I36" s="76">
        <f>IF(F36/E36*100&gt;100,100,F36/E36*100)</f>
        <v>100</v>
      </c>
      <c r="J36" s="54">
        <f>(I36+I37+I38+I39+I40+I41)/6</f>
        <v>100</v>
      </c>
      <c r="K36" s="24">
        <f>IF(E42=0,J36,(J36+J42)/2)</f>
        <v>105</v>
      </c>
    </row>
    <row r="37" spans="1:11" ht="70.5" customHeight="1">
      <c r="A37" s="139"/>
      <c r="B37" s="25" t="s">
        <v>38</v>
      </c>
      <c r="C37" s="26" t="s">
        <v>18</v>
      </c>
      <c r="D37" s="27" t="s">
        <v>19</v>
      </c>
      <c r="E37" s="61">
        <v>0</v>
      </c>
      <c r="F37" s="62">
        <v>0</v>
      </c>
      <c r="G37" s="63" t="s">
        <v>49</v>
      </c>
      <c r="H37" s="63" t="s">
        <v>50</v>
      </c>
      <c r="I37" s="55">
        <f>IF(F37=0,100,IF(F37&gt;5,89,90))</f>
        <v>100</v>
      </c>
      <c r="J37" s="28" t="str">
        <f>IF(J36&gt;=100,"Гос.задание по гос.услуге выполнено в полном объеме",IF(J36&gt;=90,"Гос.задание по гос.услуге выполнено",IF(J36&lt;90,"Гос.задание по гос.услуге не выполнено")))</f>
        <v>Гос.задание по гос.услуге выполнено в полном объеме</v>
      </c>
      <c r="K37" s="29" t="str">
        <f>IF(K36&gt;=100,"Гос.задание по гос.услуге выполнено в полном объеме",IF(K36&gt;=90,"Гос.задание по гос.услуге выполнено",IF(K36&lt;90,"Гос.задание по гос.услуге не выполнено")))</f>
        <v>Гос.задание по гос.услуге выполнено в полном объеме</v>
      </c>
    </row>
    <row r="38" spans="1:11" ht="89.25" customHeight="1">
      <c r="A38" s="139"/>
      <c r="B38" s="25" t="s">
        <v>53</v>
      </c>
      <c r="C38" s="26" t="s">
        <v>17</v>
      </c>
      <c r="D38" s="27" t="s">
        <v>44</v>
      </c>
      <c r="E38" s="61">
        <v>90</v>
      </c>
      <c r="F38" s="62">
        <v>96.3</v>
      </c>
      <c r="G38" s="63" t="s">
        <v>49</v>
      </c>
      <c r="H38" s="68" t="s">
        <v>68</v>
      </c>
      <c r="I38" s="55">
        <f>IF(F38/E38*100&gt;100,100,F38/E38*100)</f>
        <v>100</v>
      </c>
      <c r="J38" s="30"/>
      <c r="K38" s="31"/>
    </row>
    <row r="39" spans="1:11" ht="60.75" customHeight="1">
      <c r="A39" s="139"/>
      <c r="B39" s="25" t="s">
        <v>54</v>
      </c>
      <c r="C39" s="26" t="s">
        <v>17</v>
      </c>
      <c r="D39" s="27" t="s">
        <v>20</v>
      </c>
      <c r="E39" s="61">
        <v>70</v>
      </c>
      <c r="F39" s="74">
        <v>70</v>
      </c>
      <c r="G39" s="63" t="s">
        <v>77</v>
      </c>
      <c r="H39" s="68" t="s">
        <v>51</v>
      </c>
      <c r="I39" s="55">
        <f>IF(F39/E39*100&gt;100,100,F39/E39*100)</f>
        <v>100</v>
      </c>
      <c r="J39" s="30"/>
      <c r="K39" s="31"/>
    </row>
    <row r="40" spans="1:11" ht="88.5" customHeight="1">
      <c r="A40" s="139"/>
      <c r="B40" s="25" t="s">
        <v>62</v>
      </c>
      <c r="C40" s="26">
        <f>'[1]Лист1'!C46</f>
        <v>0</v>
      </c>
      <c r="D40" s="22" t="s">
        <v>63</v>
      </c>
      <c r="E40" s="66">
        <v>90</v>
      </c>
      <c r="F40" s="75">
        <v>99.2</v>
      </c>
      <c r="G40" s="63" t="s">
        <v>49</v>
      </c>
      <c r="H40" s="68" t="s">
        <v>69</v>
      </c>
      <c r="I40" s="77">
        <f>IF(F40/E40*100&gt;100,100,F40/E40*100)</f>
        <v>100</v>
      </c>
      <c r="J40" s="32"/>
      <c r="K40" s="33"/>
    </row>
    <row r="41" spans="1:11" ht="89.25" customHeight="1">
      <c r="A41" s="140"/>
      <c r="B41" s="25" t="s">
        <v>64</v>
      </c>
      <c r="C41" s="26" t="s">
        <v>17</v>
      </c>
      <c r="D41" s="27" t="s">
        <v>45</v>
      </c>
      <c r="E41" s="66">
        <v>95</v>
      </c>
      <c r="F41" s="75">
        <v>100</v>
      </c>
      <c r="G41" s="63" t="s">
        <v>135</v>
      </c>
      <c r="H41" s="68" t="s">
        <v>52</v>
      </c>
      <c r="I41" s="55">
        <f>IF(F41/E41*100&gt;100,100,F41/E41*100)</f>
        <v>100</v>
      </c>
      <c r="J41" s="32"/>
      <c r="K41" s="33"/>
    </row>
    <row r="42" spans="1:11" ht="49.5" customHeight="1" thickBot="1">
      <c r="A42" s="34" t="s">
        <v>21</v>
      </c>
      <c r="B42" s="35" t="s">
        <v>22</v>
      </c>
      <c r="C42" s="36" t="s">
        <v>23</v>
      </c>
      <c r="D42" s="36"/>
      <c r="E42" s="70">
        <v>33</v>
      </c>
      <c r="F42" s="71">
        <v>38</v>
      </c>
      <c r="G42" s="63" t="s">
        <v>49</v>
      </c>
      <c r="H42" s="63" t="s">
        <v>48</v>
      </c>
      <c r="I42" s="56">
        <f>IF(E42=0,0,IF(F42/E42*100&gt;110,110,F42/E42*100))</f>
        <v>110</v>
      </c>
      <c r="J42" s="37">
        <f>(I42)</f>
        <v>110</v>
      </c>
      <c r="K42" s="38" t="str">
        <f>IF(J42&gt;=100,"Гос.задание по гос.услуге выполнено в полном объеме",IF(J42&gt;=90,"Гос.задание по гос.услуге выполнено",IF(J42&lt;90,"Гос.задание по гос.услуге не выполнено")))</f>
        <v>Гос.задание по гос.услуге выполнено в полном объеме</v>
      </c>
    </row>
    <row r="43" spans="1:11" ht="15.75">
      <c r="A43" s="135" t="s">
        <v>31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7"/>
    </row>
    <row r="44" spans="1:11" ht="126.75" customHeight="1">
      <c r="A44" s="138" t="s">
        <v>16</v>
      </c>
      <c r="B44" s="20" t="s">
        <v>37</v>
      </c>
      <c r="C44" s="21" t="s">
        <v>17</v>
      </c>
      <c r="D44" s="22" t="s">
        <v>43</v>
      </c>
      <c r="E44" s="66">
        <v>0.4</v>
      </c>
      <c r="F44" s="67">
        <v>0.4</v>
      </c>
      <c r="G44" s="63" t="s">
        <v>56</v>
      </c>
      <c r="H44" s="63" t="s">
        <v>48</v>
      </c>
      <c r="I44" s="76">
        <f>IF(F44/E44*100&gt;100,100,F44/E44*100)</f>
        <v>100</v>
      </c>
      <c r="J44" s="54">
        <f>(I44+I45+I46+I47+I48+I49)/6</f>
        <v>100</v>
      </c>
      <c r="K44" s="24">
        <f>IF(E50=0,J44,(J44+J50)/2)</f>
        <v>100</v>
      </c>
    </row>
    <row r="45" spans="1:11" ht="55.5" customHeight="1">
      <c r="A45" s="139"/>
      <c r="B45" s="25" t="s">
        <v>38</v>
      </c>
      <c r="C45" s="26" t="s">
        <v>18</v>
      </c>
      <c r="D45" s="27" t="s">
        <v>19</v>
      </c>
      <c r="E45" s="61">
        <v>0</v>
      </c>
      <c r="F45" s="62">
        <v>0</v>
      </c>
      <c r="G45" s="63" t="s">
        <v>49</v>
      </c>
      <c r="H45" s="63" t="s">
        <v>50</v>
      </c>
      <c r="I45" s="78">
        <f>IF(F45=0,100,IF(F45&gt;5,89,90))</f>
        <v>100</v>
      </c>
      <c r="J45" s="28" t="str">
        <f>IF(J44&gt;=100,"Гос.задание по гос.услуге выполнено в полном объеме",IF(J44&gt;=90,"Гос.задание по гос.услуге выполнено",IF(J44&lt;90,"Гос.задание по гос.услуге не выполнено")))</f>
        <v>Гос.задание по гос.услуге выполнено в полном объеме</v>
      </c>
      <c r="K45" s="29" t="str">
        <f>IF(K44&gt;=100,"Гос.задание по гос.услуге выполнено в полном объеме",IF(K44&gt;=90,"Гос.задание по гос.услуге выполнено",IF(K44&lt;90,"Гос.задание по гос.услуге не выполнено")))</f>
        <v>Гос.задание по гос.услуге выполнено в полном объеме</v>
      </c>
    </row>
    <row r="46" spans="1:11" ht="87" customHeight="1">
      <c r="A46" s="139"/>
      <c r="B46" s="25" t="s">
        <v>53</v>
      </c>
      <c r="C46" s="26" t="s">
        <v>17</v>
      </c>
      <c r="D46" s="27" t="s">
        <v>44</v>
      </c>
      <c r="E46" s="61">
        <v>90</v>
      </c>
      <c r="F46" s="62">
        <v>96.3</v>
      </c>
      <c r="G46" s="63" t="s">
        <v>49</v>
      </c>
      <c r="H46" s="68" t="s">
        <v>70</v>
      </c>
      <c r="I46" s="55">
        <f>IF(F46/E46*100&gt;100,100,F46/E46*100)</f>
        <v>100</v>
      </c>
      <c r="J46" s="30"/>
      <c r="K46" s="31"/>
    </row>
    <row r="47" spans="1:11" ht="45.75" customHeight="1">
      <c r="A47" s="139"/>
      <c r="B47" s="25" t="s">
        <v>54</v>
      </c>
      <c r="C47" s="26" t="s">
        <v>17</v>
      </c>
      <c r="D47" s="27" t="s">
        <v>20</v>
      </c>
      <c r="E47" s="61">
        <v>70</v>
      </c>
      <c r="F47" s="62">
        <v>70</v>
      </c>
      <c r="G47" s="63" t="s">
        <v>77</v>
      </c>
      <c r="H47" s="68" t="s">
        <v>51</v>
      </c>
      <c r="I47" s="55">
        <f>IF(F47/E47*100&gt;100,100,F47/E47*100)</f>
        <v>100</v>
      </c>
      <c r="J47" s="30"/>
      <c r="K47" s="31"/>
    </row>
    <row r="48" spans="1:11" ht="88.5" customHeight="1">
      <c r="A48" s="139"/>
      <c r="B48" s="25" t="s">
        <v>62</v>
      </c>
      <c r="C48" s="26" t="str">
        <f>'[1]Лист1'!C54</f>
        <v>%</v>
      </c>
      <c r="D48" s="22" t="s">
        <v>63</v>
      </c>
      <c r="E48" s="66">
        <v>90</v>
      </c>
      <c r="F48" s="75">
        <v>99.2</v>
      </c>
      <c r="G48" s="63" t="s">
        <v>49</v>
      </c>
      <c r="H48" s="68" t="s">
        <v>69</v>
      </c>
      <c r="I48" s="77">
        <f>IF(F48/E48*100&gt;100,100,F48/E48*100)</f>
        <v>100</v>
      </c>
      <c r="J48" s="32"/>
      <c r="K48" s="33"/>
    </row>
    <row r="49" spans="1:11" ht="86.25" customHeight="1">
      <c r="A49" s="140"/>
      <c r="B49" s="25" t="s">
        <v>64</v>
      </c>
      <c r="C49" s="26" t="s">
        <v>17</v>
      </c>
      <c r="D49" s="27" t="s">
        <v>45</v>
      </c>
      <c r="E49" s="66">
        <v>95</v>
      </c>
      <c r="F49" s="75">
        <v>100</v>
      </c>
      <c r="G49" s="63" t="s">
        <v>135</v>
      </c>
      <c r="H49" s="68" t="s">
        <v>52</v>
      </c>
      <c r="I49" s="55">
        <f>IF(F49/E49*100&gt;100,100,F49/E49*100)</f>
        <v>100</v>
      </c>
      <c r="J49" s="32"/>
      <c r="K49" s="33"/>
    </row>
    <row r="50" spans="1:11" ht="69" customHeight="1" thickBot="1">
      <c r="A50" s="34" t="s">
        <v>21</v>
      </c>
      <c r="B50" s="35" t="s">
        <v>22</v>
      </c>
      <c r="C50" s="36" t="s">
        <v>23</v>
      </c>
      <c r="D50" s="36"/>
      <c r="E50" s="70">
        <v>4</v>
      </c>
      <c r="F50" s="71">
        <v>4</v>
      </c>
      <c r="G50" s="63" t="s">
        <v>49</v>
      </c>
      <c r="H50" s="63" t="s">
        <v>48</v>
      </c>
      <c r="I50" s="56">
        <f>IF(E50=0,0,IF(F50/E50*100&gt;110,110,F50/E50*100))</f>
        <v>100</v>
      </c>
      <c r="J50" s="37">
        <f>(I50)</f>
        <v>100</v>
      </c>
      <c r="K50" s="38" t="str">
        <f>IF(J50&gt;=100,"Гос.задание по гос.услуге выполнено в полном объеме",IF(J50&gt;=90,"Гос.задание по гос.услуге выполнено",IF(J50&lt;90,"Гос.задание по гос.услуге не выполнено")))</f>
        <v>Гос.задание по гос.услуге выполнено в полном объеме</v>
      </c>
    </row>
    <row r="51" spans="1:15" s="51" customFormat="1" ht="20.25" customHeight="1">
      <c r="A51" s="144" t="s">
        <v>25</v>
      </c>
      <c r="B51" s="146" t="s">
        <v>26</v>
      </c>
      <c r="C51" s="146"/>
      <c r="D51" s="146"/>
      <c r="E51" s="146"/>
      <c r="F51" s="146"/>
      <c r="G51" s="146"/>
      <c r="H51" s="146"/>
      <c r="I51" s="146"/>
      <c r="J51" s="146"/>
      <c r="K51" s="13">
        <f>(K56+K64+K72+K80+K88+K96+K104)/7</f>
        <v>101.49996450111117</v>
      </c>
      <c r="L51" s="57"/>
      <c r="M51" s="57"/>
      <c r="N51" s="57"/>
      <c r="O51" s="57"/>
    </row>
    <row r="52" spans="1:15" s="51" customFormat="1" ht="42" customHeight="1">
      <c r="A52" s="145"/>
      <c r="B52" s="147"/>
      <c r="C52" s="147"/>
      <c r="D52" s="147"/>
      <c r="E52" s="147"/>
      <c r="F52" s="147"/>
      <c r="G52" s="147"/>
      <c r="H52" s="147"/>
      <c r="I52" s="147"/>
      <c r="J52" s="147"/>
      <c r="K52" s="58" t="str">
        <f>IF(K51&gt;=100,"Гос.задание по гос.услуге выполнено в полном объеме",IF(K51&gt;=90,"Гос.задание по гос.услуге выполнено",IF(K51&lt;90,"Гос.задание по гос.услуге не выполнено")))</f>
        <v>Гос.задание по гос.услуге выполнено в полном объеме</v>
      </c>
      <c r="L52" s="57"/>
      <c r="M52" s="57"/>
      <c r="N52" s="57"/>
      <c r="O52" s="57"/>
    </row>
    <row r="53" spans="1:11" ht="75" customHeight="1">
      <c r="A53" s="148" t="s">
        <v>4</v>
      </c>
      <c r="B53" s="15" t="s">
        <v>5</v>
      </c>
      <c r="C53" s="15" t="s">
        <v>6</v>
      </c>
      <c r="D53" s="15" t="s">
        <v>7</v>
      </c>
      <c r="E53" s="15" t="s">
        <v>8</v>
      </c>
      <c r="F53" s="16" t="s">
        <v>9</v>
      </c>
      <c r="G53" s="15" t="s">
        <v>10</v>
      </c>
      <c r="H53" s="15" t="s">
        <v>11</v>
      </c>
      <c r="I53" s="15" t="s">
        <v>12</v>
      </c>
      <c r="J53" s="15" t="s">
        <v>13</v>
      </c>
      <c r="K53" s="16" t="s">
        <v>14</v>
      </c>
    </row>
    <row r="54" spans="1:11" ht="18" customHeight="1" thickBot="1">
      <c r="A54" s="149"/>
      <c r="B54" s="18">
        <v>1</v>
      </c>
      <c r="C54" s="18">
        <v>2</v>
      </c>
      <c r="D54" s="18">
        <v>3</v>
      </c>
      <c r="E54" s="18">
        <v>4</v>
      </c>
      <c r="F54" s="50">
        <v>5</v>
      </c>
      <c r="G54" s="18">
        <v>6</v>
      </c>
      <c r="H54" s="18">
        <v>7</v>
      </c>
      <c r="I54" s="18">
        <v>8</v>
      </c>
      <c r="J54" s="17">
        <v>9</v>
      </c>
      <c r="K54" s="19">
        <v>10</v>
      </c>
    </row>
    <row r="55" spans="1:11" ht="33" customHeight="1">
      <c r="A55" s="141" t="s">
        <v>15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3"/>
    </row>
    <row r="56" spans="1:11" ht="87.75" customHeight="1">
      <c r="A56" s="138" t="s">
        <v>16</v>
      </c>
      <c r="B56" s="20" t="s">
        <v>37</v>
      </c>
      <c r="C56" s="21" t="s">
        <v>17</v>
      </c>
      <c r="D56" s="22" t="s">
        <v>43</v>
      </c>
      <c r="E56" s="66">
        <v>1.1</v>
      </c>
      <c r="F56" s="67">
        <v>1.2</v>
      </c>
      <c r="G56" s="63" t="s">
        <v>49</v>
      </c>
      <c r="H56" s="63" t="s">
        <v>48</v>
      </c>
      <c r="I56" s="76">
        <v>100</v>
      </c>
      <c r="J56" s="54">
        <f>(I56+I57+I58+I59+I60+I61)/6</f>
        <v>100</v>
      </c>
      <c r="K56" s="24">
        <f>IF(E62=0,J56,(J56+J62)/2)</f>
        <v>100</v>
      </c>
    </row>
    <row r="57" spans="1:11" ht="70.5" customHeight="1">
      <c r="A57" s="139"/>
      <c r="B57" s="25" t="s">
        <v>38</v>
      </c>
      <c r="C57" s="26" t="s">
        <v>18</v>
      </c>
      <c r="D57" s="27" t="s">
        <v>19</v>
      </c>
      <c r="E57" s="61">
        <v>0</v>
      </c>
      <c r="F57" s="62">
        <v>0</v>
      </c>
      <c r="G57" s="63" t="s">
        <v>49</v>
      </c>
      <c r="H57" s="63" t="s">
        <v>50</v>
      </c>
      <c r="I57" s="55">
        <f>IF(F57=0,100,IF(F57&gt;5,89,90))</f>
        <v>100</v>
      </c>
      <c r="J57" s="28" t="str">
        <f>IF(J56&gt;=100,"Гос.задание по гос.услуге выполнено в полном объеме",IF(J56&gt;=90,"Гос.задание по гос.услуге выполнено",IF(J56&lt;90,"Гос.задание по гос.услуге не выполнено")))</f>
        <v>Гос.задание по гос.услуге выполнено в полном объеме</v>
      </c>
      <c r="K57" s="29" t="str">
        <f>IF(K56&gt;=100,"Гос.задание по гос.услуге выполнено в полном объеме",IF(K56&gt;=90,"Гос.задание по гос.услуге выполнено",IF(K56&lt;90,"Гос.задание по гос.услуге не выполнено")))</f>
        <v>Гос.задание по гос.услуге выполнено в полном объеме</v>
      </c>
    </row>
    <row r="58" spans="1:11" ht="70.5" customHeight="1">
      <c r="A58" s="139"/>
      <c r="B58" s="25" t="s">
        <v>53</v>
      </c>
      <c r="C58" s="26" t="s">
        <v>17</v>
      </c>
      <c r="D58" s="27" t="s">
        <v>44</v>
      </c>
      <c r="E58" s="61">
        <v>90</v>
      </c>
      <c r="F58" s="62">
        <v>96.3</v>
      </c>
      <c r="G58" s="63" t="s">
        <v>49</v>
      </c>
      <c r="H58" s="68" t="s">
        <v>68</v>
      </c>
      <c r="I58" s="55">
        <f>IF(F58/E58*100&gt;100,100,F58/E58*100)</f>
        <v>100</v>
      </c>
      <c r="J58" s="30"/>
      <c r="K58" s="31"/>
    </row>
    <row r="59" spans="1:11" ht="70.5" customHeight="1">
      <c r="A59" s="139"/>
      <c r="B59" s="25" t="s">
        <v>54</v>
      </c>
      <c r="C59" s="26" t="s">
        <v>17</v>
      </c>
      <c r="D59" s="27" t="s">
        <v>20</v>
      </c>
      <c r="E59" s="61">
        <v>70</v>
      </c>
      <c r="F59" s="62">
        <v>70</v>
      </c>
      <c r="G59" s="63" t="s">
        <v>77</v>
      </c>
      <c r="H59" s="68" t="s">
        <v>51</v>
      </c>
      <c r="I59" s="55">
        <f>IF(F59/E59*100&gt;100,100,F59/E59*100)</f>
        <v>100</v>
      </c>
      <c r="J59" s="30"/>
      <c r="K59" s="31"/>
    </row>
    <row r="60" spans="1:11" ht="88.5" customHeight="1">
      <c r="A60" s="139"/>
      <c r="B60" s="25" t="s">
        <v>62</v>
      </c>
      <c r="C60" s="26" t="str">
        <f>'[1]Лист1'!C66</f>
        <v>%</v>
      </c>
      <c r="D60" s="22" t="s">
        <v>63</v>
      </c>
      <c r="E60" s="66">
        <v>90</v>
      </c>
      <c r="F60" s="75">
        <v>99.2</v>
      </c>
      <c r="G60" s="63" t="s">
        <v>49</v>
      </c>
      <c r="H60" s="68" t="s">
        <v>69</v>
      </c>
      <c r="I60" s="77">
        <f>IF(F60/E60*100&gt;100,100,F60/E60*100)</f>
        <v>100</v>
      </c>
      <c r="J60" s="32"/>
      <c r="K60" s="33"/>
    </row>
    <row r="61" spans="1:11" ht="91.5" customHeight="1">
      <c r="A61" s="140"/>
      <c r="B61" s="25" t="s">
        <v>64</v>
      </c>
      <c r="C61" s="26" t="s">
        <v>17</v>
      </c>
      <c r="D61" s="27" t="s">
        <v>45</v>
      </c>
      <c r="E61" s="66">
        <v>95</v>
      </c>
      <c r="F61" s="75">
        <v>100</v>
      </c>
      <c r="G61" s="63" t="s">
        <v>135</v>
      </c>
      <c r="H61" s="68" t="s">
        <v>52</v>
      </c>
      <c r="I61" s="55">
        <f>IF(F61/E61*100&gt;100,100,F61/E61*100)</f>
        <v>100</v>
      </c>
      <c r="J61" s="32"/>
      <c r="K61" s="33"/>
    </row>
    <row r="62" spans="1:11" ht="89.25" customHeight="1" thickBot="1">
      <c r="A62" s="34" t="s">
        <v>21</v>
      </c>
      <c r="B62" s="35" t="s">
        <v>22</v>
      </c>
      <c r="C62" s="36" t="s">
        <v>23</v>
      </c>
      <c r="D62" s="36"/>
      <c r="E62" s="70">
        <v>11</v>
      </c>
      <c r="F62" s="71">
        <v>12</v>
      </c>
      <c r="G62" s="63" t="s">
        <v>49</v>
      </c>
      <c r="H62" s="63" t="s">
        <v>48</v>
      </c>
      <c r="I62" s="56">
        <v>100</v>
      </c>
      <c r="J62" s="37">
        <f>(I62)</f>
        <v>100</v>
      </c>
      <c r="K62" s="38" t="str">
        <f>IF(J62&gt;=100,"Гос.задание по гос.услуге выполнено в полном объеме",IF(J62&gt;=90,"Гос.задание по гос.услуге выполнено",IF(J62&lt;90,"Гос.задание по гос.услуге не выполнено")))</f>
        <v>Гос.задание по гос.услуге выполнено в полном объеме</v>
      </c>
    </row>
    <row r="63" spans="1:11" ht="24.75" customHeight="1">
      <c r="A63" s="135" t="s">
        <v>31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7"/>
    </row>
    <row r="64" spans="1:11" ht="97.5" customHeight="1">
      <c r="A64" s="138" t="s">
        <v>16</v>
      </c>
      <c r="B64" s="20" t="s">
        <v>37</v>
      </c>
      <c r="C64" s="21" t="s">
        <v>17</v>
      </c>
      <c r="D64" s="22" t="s">
        <v>43</v>
      </c>
      <c r="E64" s="66">
        <v>4.9</v>
      </c>
      <c r="F64" s="67">
        <v>5.3</v>
      </c>
      <c r="G64" s="63" t="s">
        <v>49</v>
      </c>
      <c r="H64" s="63" t="s">
        <v>48</v>
      </c>
      <c r="I64" s="76">
        <f>IF(F64/E64*100&gt;100,100,F64/E64*100)</f>
        <v>100</v>
      </c>
      <c r="J64" s="54">
        <f>(I64+I65+I66+I67+I68+I69)/6</f>
        <v>100</v>
      </c>
      <c r="K64" s="24">
        <f>IF(E70=0,J64,(J64+J70)/2)</f>
        <v>105</v>
      </c>
    </row>
    <row r="65" spans="1:11" ht="52.5" customHeight="1">
      <c r="A65" s="139"/>
      <c r="B65" s="25" t="s">
        <v>38</v>
      </c>
      <c r="C65" s="26" t="s">
        <v>18</v>
      </c>
      <c r="D65" s="27" t="s">
        <v>19</v>
      </c>
      <c r="E65" s="61">
        <v>0</v>
      </c>
      <c r="F65" s="62">
        <v>0</v>
      </c>
      <c r="G65" s="63" t="s">
        <v>49</v>
      </c>
      <c r="H65" s="63" t="s">
        <v>50</v>
      </c>
      <c r="I65" s="55">
        <f>IF(F65=0,100,IF(F65&gt;5,89,90))</f>
        <v>100</v>
      </c>
      <c r="J65" s="28" t="str">
        <f>IF(J64&gt;=100,"Гос.задание по гос.услуге выполнено в полном объеме",IF(J64&gt;=90,"Гос.задание по гос.услуге выполнено",IF(J64&lt;90,"Гос.задание по гос.услуге не выполнено")))</f>
        <v>Гос.задание по гос.услуге выполнено в полном объеме</v>
      </c>
      <c r="K65" s="29" t="str">
        <f>IF(K64&gt;=100,"Гос.задание по гос.услуге выполнено в полном объеме",IF(K64&gt;=90,"Гос.задание по гос.услуге выполнено",IF(K64&lt;90,"Гос.задание по гос.услуге не выполнено")))</f>
        <v>Гос.задание по гос.услуге выполнено в полном объеме</v>
      </c>
    </row>
    <row r="66" spans="1:11" ht="84" customHeight="1">
      <c r="A66" s="139"/>
      <c r="B66" s="25" t="s">
        <v>53</v>
      </c>
      <c r="C66" s="26" t="s">
        <v>17</v>
      </c>
      <c r="D66" s="27" t="s">
        <v>44</v>
      </c>
      <c r="E66" s="61">
        <v>90</v>
      </c>
      <c r="F66" s="62">
        <v>96.3</v>
      </c>
      <c r="G66" s="63" t="s">
        <v>49</v>
      </c>
      <c r="H66" s="68" t="s">
        <v>68</v>
      </c>
      <c r="I66" s="55">
        <f>IF(F66/E66*100&gt;100,100,F66/E66*100)</f>
        <v>100</v>
      </c>
      <c r="J66" s="30"/>
      <c r="K66" s="31"/>
    </row>
    <row r="67" spans="1:11" ht="40.5" customHeight="1">
      <c r="A67" s="139"/>
      <c r="B67" s="25" t="s">
        <v>54</v>
      </c>
      <c r="C67" s="26" t="s">
        <v>17</v>
      </c>
      <c r="D67" s="27" t="s">
        <v>20</v>
      </c>
      <c r="E67" s="61">
        <v>70</v>
      </c>
      <c r="F67" s="62">
        <v>70</v>
      </c>
      <c r="G67" s="63" t="s">
        <v>77</v>
      </c>
      <c r="H67" s="68" t="s">
        <v>51</v>
      </c>
      <c r="I67" s="55">
        <f>IF(F67/E67*100&gt;100,100,F67/E67*100)</f>
        <v>100</v>
      </c>
      <c r="J67" s="30"/>
      <c r="K67" s="31"/>
    </row>
    <row r="68" spans="1:11" ht="88.5" customHeight="1">
      <c r="A68" s="139"/>
      <c r="B68" s="25" t="s">
        <v>62</v>
      </c>
      <c r="C68" s="26" t="str">
        <f>'[1]Лист1'!C82</f>
        <v>%</v>
      </c>
      <c r="D68" s="22" t="s">
        <v>63</v>
      </c>
      <c r="E68" s="66">
        <v>90</v>
      </c>
      <c r="F68" s="75">
        <v>99.2</v>
      </c>
      <c r="G68" s="63" t="s">
        <v>49</v>
      </c>
      <c r="H68" s="68" t="s">
        <v>69</v>
      </c>
      <c r="I68" s="77">
        <f>IF(F68/E68*100&gt;100,100,F68/E68*100)</f>
        <v>100</v>
      </c>
      <c r="J68" s="32"/>
      <c r="K68" s="33"/>
    </row>
    <row r="69" spans="1:11" ht="87.75" customHeight="1">
      <c r="A69" s="140"/>
      <c r="B69" s="25" t="s">
        <v>64</v>
      </c>
      <c r="C69" s="26" t="s">
        <v>17</v>
      </c>
      <c r="D69" s="27" t="s">
        <v>45</v>
      </c>
      <c r="E69" s="66">
        <v>95</v>
      </c>
      <c r="F69" s="75">
        <v>100</v>
      </c>
      <c r="G69" s="63" t="s">
        <v>135</v>
      </c>
      <c r="H69" s="68" t="s">
        <v>52</v>
      </c>
      <c r="I69" s="55">
        <f>IF(F69/E69*100&gt;100,100,F69/E69*100)</f>
        <v>100</v>
      </c>
      <c r="J69" s="32"/>
      <c r="K69" s="33"/>
    </row>
    <row r="70" spans="1:11" ht="82.5" customHeight="1" thickBot="1">
      <c r="A70" s="34" t="s">
        <v>21</v>
      </c>
      <c r="B70" s="35" t="s">
        <v>22</v>
      </c>
      <c r="C70" s="36" t="s">
        <v>23</v>
      </c>
      <c r="D70" s="36"/>
      <c r="E70" s="70">
        <v>49</v>
      </c>
      <c r="F70" s="71">
        <v>54</v>
      </c>
      <c r="G70" s="63" t="s">
        <v>49</v>
      </c>
      <c r="H70" s="63" t="s">
        <v>48</v>
      </c>
      <c r="I70" s="56">
        <f>IF(E70=0,0,IF(F70/E70*100&gt;110,110,F70/E70*100))</f>
        <v>110</v>
      </c>
      <c r="J70" s="37">
        <f>(I70)</f>
        <v>110</v>
      </c>
      <c r="K70" s="38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выполнено в полном объеме</v>
      </c>
    </row>
    <row r="71" spans="1:11" ht="22.5" customHeight="1">
      <c r="A71" s="135" t="s">
        <v>32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7"/>
    </row>
    <row r="72" spans="1:11" ht="102.75" customHeight="1">
      <c r="A72" s="138" t="s">
        <v>16</v>
      </c>
      <c r="B72" s="20" t="s">
        <v>37</v>
      </c>
      <c r="C72" s="21" t="s">
        <v>17</v>
      </c>
      <c r="D72" s="22" t="s">
        <v>43</v>
      </c>
      <c r="E72" s="72">
        <v>34.3</v>
      </c>
      <c r="F72" s="67">
        <v>33.8</v>
      </c>
      <c r="G72" s="63" t="s">
        <v>49</v>
      </c>
      <c r="H72" s="63" t="s">
        <v>48</v>
      </c>
      <c r="I72" s="76">
        <f>IF(F72/E72*100&gt;100,100,F72/E72*100)</f>
        <v>98.54227405247813</v>
      </c>
      <c r="J72" s="54">
        <f>(I72+I73+I74+I75+I76+I77)/6</f>
        <v>99.75704567541304</v>
      </c>
      <c r="K72" s="24">
        <f>IF(E78=0,J72,(J72+J78)/2)</f>
        <v>99.87852283770653</v>
      </c>
    </row>
    <row r="73" spans="1:11" ht="74.25" customHeight="1">
      <c r="A73" s="139"/>
      <c r="B73" s="25" t="s">
        <v>38</v>
      </c>
      <c r="C73" s="26" t="s">
        <v>18</v>
      </c>
      <c r="D73" s="27" t="s">
        <v>19</v>
      </c>
      <c r="E73" s="61">
        <v>0</v>
      </c>
      <c r="F73" s="62">
        <v>0</v>
      </c>
      <c r="G73" s="63" t="s">
        <v>49</v>
      </c>
      <c r="H73" s="63" t="s">
        <v>50</v>
      </c>
      <c r="I73" s="55">
        <f>IF(F73=0,100,IF(F73&gt;5,89,90))</f>
        <v>100</v>
      </c>
      <c r="J73" s="28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выполнено</v>
      </c>
      <c r="K73" s="29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выполнено</v>
      </c>
    </row>
    <row r="74" spans="1:11" ht="81.75" customHeight="1">
      <c r="A74" s="139"/>
      <c r="B74" s="25" t="s">
        <v>53</v>
      </c>
      <c r="C74" s="26" t="s">
        <v>17</v>
      </c>
      <c r="D74" s="27" t="s">
        <v>44</v>
      </c>
      <c r="E74" s="61">
        <v>90</v>
      </c>
      <c r="F74" s="62">
        <v>96.3</v>
      </c>
      <c r="G74" s="63" t="s">
        <v>49</v>
      </c>
      <c r="H74" s="68" t="s">
        <v>68</v>
      </c>
      <c r="I74" s="55">
        <f>IF(F74/E74*100&gt;100,100,F74/E74*100)</f>
        <v>100</v>
      </c>
      <c r="J74" s="30"/>
      <c r="K74" s="31"/>
    </row>
    <row r="75" spans="1:11" ht="45.75" customHeight="1">
      <c r="A75" s="139"/>
      <c r="B75" s="25" t="s">
        <v>54</v>
      </c>
      <c r="C75" s="26" t="s">
        <v>17</v>
      </c>
      <c r="D75" s="27" t="s">
        <v>20</v>
      </c>
      <c r="E75" s="61">
        <v>70</v>
      </c>
      <c r="F75" s="62">
        <v>70</v>
      </c>
      <c r="G75" s="63" t="s">
        <v>77</v>
      </c>
      <c r="H75" s="68" t="s">
        <v>51</v>
      </c>
      <c r="I75" s="55">
        <f>IF(F75/E75*100&gt;100,100,F75/E75*100)</f>
        <v>100</v>
      </c>
      <c r="J75" s="30"/>
      <c r="K75" s="31"/>
    </row>
    <row r="76" spans="1:11" ht="88.5" customHeight="1">
      <c r="A76" s="139"/>
      <c r="B76" s="25" t="s">
        <v>62</v>
      </c>
      <c r="C76" s="26" t="str">
        <f>'[1]Лист1'!C90</f>
        <v>%</v>
      </c>
      <c r="D76" s="22" t="s">
        <v>63</v>
      </c>
      <c r="E76" s="66">
        <v>90</v>
      </c>
      <c r="F76" s="75">
        <v>99.2</v>
      </c>
      <c r="G76" s="63" t="s">
        <v>49</v>
      </c>
      <c r="H76" s="68" t="s">
        <v>69</v>
      </c>
      <c r="I76" s="77">
        <f>IF(F76/E76*100&gt;100,100,F76/E76*100)</f>
        <v>100</v>
      </c>
      <c r="J76" s="32"/>
      <c r="K76" s="33"/>
    </row>
    <row r="77" spans="1:11" ht="88.5" customHeight="1">
      <c r="A77" s="140"/>
      <c r="B77" s="25" t="s">
        <v>64</v>
      </c>
      <c r="C77" s="26" t="s">
        <v>17</v>
      </c>
      <c r="D77" s="27" t="s">
        <v>45</v>
      </c>
      <c r="E77" s="66">
        <v>95</v>
      </c>
      <c r="F77" s="75">
        <v>100</v>
      </c>
      <c r="G77" s="63" t="s">
        <v>135</v>
      </c>
      <c r="H77" s="68" t="s">
        <v>52</v>
      </c>
      <c r="I77" s="55">
        <f>IF(F77/E77*100&gt;100,100,F77/E77*100)</f>
        <v>100</v>
      </c>
      <c r="J77" s="32"/>
      <c r="K77" s="33"/>
    </row>
    <row r="78" spans="1:11" ht="87" customHeight="1" thickBot="1">
      <c r="A78" s="34" t="s">
        <v>21</v>
      </c>
      <c r="B78" s="35" t="s">
        <v>22</v>
      </c>
      <c r="C78" s="36" t="s">
        <v>23</v>
      </c>
      <c r="D78" s="36"/>
      <c r="E78" s="70">
        <v>343</v>
      </c>
      <c r="F78" s="71">
        <v>343</v>
      </c>
      <c r="G78" s="63" t="s">
        <v>49</v>
      </c>
      <c r="H78" s="63" t="s">
        <v>48</v>
      </c>
      <c r="I78" s="56">
        <f>IF(E78=0,0,IF(F78/E78*100&gt;110,110,F78/E78*100))</f>
        <v>100</v>
      </c>
      <c r="J78" s="37">
        <f>(I78)</f>
        <v>100</v>
      </c>
      <c r="K78" s="38" t="str">
        <f>IF(J78&gt;=100,"Гос.задание по гос.услуге выполнено в полном объеме",IF(J78&gt;=90,"Гос.задание по гос.услуге выполнено",IF(J78&lt;90,"Гос.задание по гос.услуге не выполнено")))</f>
        <v>Гос.задание по гос.услуге выполнено в полном объеме</v>
      </c>
    </row>
    <row r="79" spans="1:11" ht="49.5" customHeight="1">
      <c r="A79" s="135" t="s">
        <v>36</v>
      </c>
      <c r="B79" s="136"/>
      <c r="C79" s="136"/>
      <c r="D79" s="136"/>
      <c r="E79" s="136"/>
      <c r="F79" s="136"/>
      <c r="G79" s="136"/>
      <c r="H79" s="136"/>
      <c r="I79" s="136"/>
      <c r="J79" s="136"/>
      <c r="K79" s="137"/>
    </row>
    <row r="80" spans="1:11" ht="99" customHeight="1">
      <c r="A80" s="138" t="s">
        <v>16</v>
      </c>
      <c r="B80" s="20" t="s">
        <v>37</v>
      </c>
      <c r="C80" s="21" t="s">
        <v>17</v>
      </c>
      <c r="D80" s="22" t="s">
        <v>43</v>
      </c>
      <c r="E80" s="66">
        <v>11.4</v>
      </c>
      <c r="F80" s="67">
        <v>11.4</v>
      </c>
      <c r="G80" s="63" t="s">
        <v>49</v>
      </c>
      <c r="H80" s="63" t="s">
        <v>48</v>
      </c>
      <c r="I80" s="76">
        <f>IF(F80/E80*100&gt;100,100,F80/E80*100)</f>
        <v>100</v>
      </c>
      <c r="J80" s="54">
        <f>(I80+I81+I82+I83+I84+I85)/6</f>
        <v>100</v>
      </c>
      <c r="K80" s="24">
        <f>IF(E86=0,J80,(J80+J86)/2)</f>
        <v>100.87719298245614</v>
      </c>
    </row>
    <row r="81" spans="1:11" ht="72" customHeight="1">
      <c r="A81" s="139"/>
      <c r="B81" s="25" t="s">
        <v>38</v>
      </c>
      <c r="C81" s="26" t="s">
        <v>18</v>
      </c>
      <c r="D81" s="27" t="s">
        <v>19</v>
      </c>
      <c r="E81" s="61">
        <v>0</v>
      </c>
      <c r="F81" s="62">
        <v>0</v>
      </c>
      <c r="G81" s="63" t="s">
        <v>49</v>
      </c>
      <c r="H81" s="63" t="s">
        <v>50</v>
      </c>
      <c r="I81" s="55">
        <f>IF(F81=0,100,IF(F81&gt;5,89,90))</f>
        <v>100</v>
      </c>
      <c r="J81" s="28" t="str">
        <f>IF(J80&gt;=100,"Гос.задание по гос.услуге выполнено в полном объеме",IF(J80&gt;=90,"Гос.задание по гос.услуге выполнено",IF(J80&lt;90,"Гос.задание по гос.услуге не выполнено")))</f>
        <v>Гос.задание по гос.услуге выполнено в полном объеме</v>
      </c>
      <c r="K81" s="29" t="str">
        <f>IF(K80&gt;=100,"Гос.задание по гос.услуге выполнено в полном объеме",IF(K80&gt;=90,"Гос.задание по гос.услуге выполнено",IF(K80&lt;90,"Гос.задание по гос.услуге не выполнено")))</f>
        <v>Гос.задание по гос.услуге выполнено в полном объеме</v>
      </c>
    </row>
    <row r="82" spans="1:11" ht="81" customHeight="1">
      <c r="A82" s="139"/>
      <c r="B82" s="25" t="s">
        <v>53</v>
      </c>
      <c r="C82" s="26" t="s">
        <v>17</v>
      </c>
      <c r="D82" s="27" t="s">
        <v>44</v>
      </c>
      <c r="E82" s="61">
        <v>90</v>
      </c>
      <c r="F82" s="62">
        <v>96.3</v>
      </c>
      <c r="G82" s="63" t="s">
        <v>49</v>
      </c>
      <c r="H82" s="68" t="s">
        <v>68</v>
      </c>
      <c r="I82" s="55">
        <f>IF(F82/E82*100&gt;100,100,F82/E82*100)</f>
        <v>100</v>
      </c>
      <c r="J82" s="30"/>
      <c r="K82" s="31"/>
    </row>
    <row r="83" spans="1:11" ht="65.25" customHeight="1">
      <c r="A83" s="139"/>
      <c r="B83" s="25" t="s">
        <v>54</v>
      </c>
      <c r="C83" s="26" t="s">
        <v>17</v>
      </c>
      <c r="D83" s="27" t="s">
        <v>20</v>
      </c>
      <c r="E83" s="61">
        <v>70</v>
      </c>
      <c r="F83" s="62">
        <v>70</v>
      </c>
      <c r="G83" s="63" t="s">
        <v>77</v>
      </c>
      <c r="H83" s="68" t="s">
        <v>51</v>
      </c>
      <c r="I83" s="55">
        <f>IF(F83/E83*100&gt;100,100,F83/E83*100)</f>
        <v>100</v>
      </c>
      <c r="J83" s="30"/>
      <c r="K83" s="31"/>
    </row>
    <row r="84" spans="1:11" ht="88.5" customHeight="1">
      <c r="A84" s="139"/>
      <c r="B84" s="25" t="s">
        <v>62</v>
      </c>
      <c r="C84" s="26" t="str">
        <f>'[1]Лист1'!C98</f>
        <v>%</v>
      </c>
      <c r="D84" s="22" t="s">
        <v>63</v>
      </c>
      <c r="E84" s="66">
        <v>90</v>
      </c>
      <c r="F84" s="75">
        <v>99.2</v>
      </c>
      <c r="G84" s="63" t="s">
        <v>49</v>
      </c>
      <c r="H84" s="68" t="s">
        <v>69</v>
      </c>
      <c r="I84" s="77">
        <f>IF(F84/E84*100&gt;100,100,F84/E84*100)</f>
        <v>100</v>
      </c>
      <c r="J84" s="32"/>
      <c r="K84" s="33"/>
    </row>
    <row r="85" spans="1:11" ht="87.75" customHeight="1">
      <c r="A85" s="140"/>
      <c r="B85" s="25" t="s">
        <v>64</v>
      </c>
      <c r="C85" s="26" t="s">
        <v>17</v>
      </c>
      <c r="D85" s="27" t="s">
        <v>45</v>
      </c>
      <c r="E85" s="66">
        <v>95</v>
      </c>
      <c r="F85" s="75">
        <v>100</v>
      </c>
      <c r="G85" s="63" t="s">
        <v>135</v>
      </c>
      <c r="H85" s="68" t="s">
        <v>52</v>
      </c>
      <c r="I85" s="55">
        <f>IF(F85/E85*100&gt;100,100,F85/E85*100)</f>
        <v>100</v>
      </c>
      <c r="J85" s="32"/>
      <c r="K85" s="33"/>
    </row>
    <row r="86" spans="1:11" ht="76.5" customHeight="1" thickBot="1">
      <c r="A86" s="34" t="s">
        <v>21</v>
      </c>
      <c r="B86" s="35" t="s">
        <v>22</v>
      </c>
      <c r="C86" s="36" t="s">
        <v>23</v>
      </c>
      <c r="D86" s="36"/>
      <c r="E86" s="70">
        <v>114</v>
      </c>
      <c r="F86" s="71">
        <v>116</v>
      </c>
      <c r="G86" s="63" t="s">
        <v>49</v>
      </c>
      <c r="H86" s="63" t="s">
        <v>48</v>
      </c>
      <c r="I86" s="56">
        <f>IF(E86=0,0,IF(F86/E86*100&gt;110,110,F86/E86*100))</f>
        <v>101.75438596491229</v>
      </c>
      <c r="J86" s="37">
        <f>(I86)</f>
        <v>101.75438596491229</v>
      </c>
      <c r="K86" s="38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выполнено в полном объеме</v>
      </c>
    </row>
    <row r="87" spans="1:11" ht="28.5" customHeight="1">
      <c r="A87" s="135" t="s">
        <v>34</v>
      </c>
      <c r="B87" s="136"/>
      <c r="C87" s="136"/>
      <c r="D87" s="136"/>
      <c r="E87" s="136"/>
      <c r="F87" s="136"/>
      <c r="G87" s="136"/>
      <c r="H87" s="136"/>
      <c r="I87" s="136"/>
      <c r="J87" s="136"/>
      <c r="K87" s="137"/>
    </row>
    <row r="88" spans="1:11" ht="105" customHeight="1">
      <c r="A88" s="138" t="s">
        <v>16</v>
      </c>
      <c r="B88" s="20" t="s">
        <v>37</v>
      </c>
      <c r="C88" s="21" t="s">
        <v>17</v>
      </c>
      <c r="D88" s="22" t="s">
        <v>43</v>
      </c>
      <c r="E88" s="73">
        <v>13.2</v>
      </c>
      <c r="F88" s="67">
        <v>13</v>
      </c>
      <c r="G88" s="63" t="s">
        <v>49</v>
      </c>
      <c r="H88" s="63" t="s">
        <v>48</v>
      </c>
      <c r="I88" s="76">
        <f>IF(F88/E88*100&gt;100,100,F88/E88*100)</f>
        <v>98.48484848484848</v>
      </c>
      <c r="J88" s="54">
        <f>(I88+I89+I90+I91+I92+I93)/6</f>
        <v>99.74747474747475</v>
      </c>
      <c r="K88" s="24">
        <f>IF(E94=0,J88,(J88+J94)/2)</f>
        <v>99.87373737373738</v>
      </c>
    </row>
    <row r="89" spans="1:11" ht="45.75" customHeight="1">
      <c r="A89" s="139"/>
      <c r="B89" s="25" t="s">
        <v>38</v>
      </c>
      <c r="C89" s="26" t="s">
        <v>18</v>
      </c>
      <c r="D89" s="27" t="s">
        <v>19</v>
      </c>
      <c r="E89" s="61">
        <v>0</v>
      </c>
      <c r="F89" s="62">
        <v>0</v>
      </c>
      <c r="G89" s="63" t="s">
        <v>49</v>
      </c>
      <c r="H89" s="63" t="s">
        <v>50</v>
      </c>
      <c r="I89" s="55">
        <f>IF(F89=0,100,IF(F89&gt;5,89,90))</f>
        <v>100</v>
      </c>
      <c r="J89" s="28" t="str">
        <f>IF(J88&gt;=100,"Гос.задание по гос.услуге выполнено в полном объеме",IF(J88&gt;=90,"Гос.задание по гос.услуге выполнено",IF(J88&lt;90,"Гос.задание по гос.услуге не выполнено")))</f>
        <v>Гос.задание по гос.услуге выполнено</v>
      </c>
      <c r="K89" s="29" t="str">
        <f>IF(K88&gt;=100,"Гос.задание по гос.услуге выполнено в полном объеме",IF(K88&gt;=90,"Гос.задание по гос.услуге выполнено",IF(K88&lt;90,"Гос.задание по гос.услуге не выполнено")))</f>
        <v>Гос.задание по гос.услуге выполнено</v>
      </c>
    </row>
    <row r="90" spans="1:11" ht="81.75" customHeight="1">
      <c r="A90" s="139"/>
      <c r="B90" s="25" t="s">
        <v>53</v>
      </c>
      <c r="C90" s="26" t="s">
        <v>17</v>
      </c>
      <c r="D90" s="27" t="s">
        <v>44</v>
      </c>
      <c r="E90" s="61">
        <v>90</v>
      </c>
      <c r="F90" s="62">
        <v>96.3</v>
      </c>
      <c r="G90" s="63" t="s">
        <v>49</v>
      </c>
      <c r="H90" s="68" t="s">
        <v>68</v>
      </c>
      <c r="I90" s="55">
        <f>IF(F90/E90*100&gt;100,100,F90/E90*100)</f>
        <v>100</v>
      </c>
      <c r="J90" s="30"/>
      <c r="K90" s="31"/>
    </row>
    <row r="91" spans="1:11" ht="64.5" customHeight="1">
      <c r="A91" s="139"/>
      <c r="B91" s="25" t="s">
        <v>54</v>
      </c>
      <c r="C91" s="26" t="s">
        <v>17</v>
      </c>
      <c r="D91" s="27" t="s">
        <v>20</v>
      </c>
      <c r="E91" s="61">
        <v>70</v>
      </c>
      <c r="F91" s="62">
        <v>70</v>
      </c>
      <c r="G91" s="63" t="s">
        <v>77</v>
      </c>
      <c r="H91" s="68" t="s">
        <v>51</v>
      </c>
      <c r="I91" s="55">
        <f>IF(F91/E91*100&gt;100,100,F91/E91*100)</f>
        <v>100</v>
      </c>
      <c r="J91" s="30"/>
      <c r="K91" s="31"/>
    </row>
    <row r="92" spans="1:11" ht="88.5" customHeight="1">
      <c r="A92" s="139"/>
      <c r="B92" s="25" t="s">
        <v>62</v>
      </c>
      <c r="C92" s="26" t="str">
        <f>'[1]Лист1'!C106</f>
        <v>чел.</v>
      </c>
      <c r="D92" s="22" t="s">
        <v>63</v>
      </c>
      <c r="E92" s="66">
        <v>90</v>
      </c>
      <c r="F92" s="75">
        <v>99.2</v>
      </c>
      <c r="G92" s="63" t="s">
        <v>49</v>
      </c>
      <c r="H92" s="68" t="s">
        <v>69</v>
      </c>
      <c r="I92" s="77">
        <f>IF(F92/E92*100&gt;100,100,F92/E92*100)</f>
        <v>100</v>
      </c>
      <c r="J92" s="32"/>
      <c r="K92" s="33"/>
    </row>
    <row r="93" spans="1:11" ht="93" customHeight="1">
      <c r="A93" s="140"/>
      <c r="B93" s="25" t="s">
        <v>64</v>
      </c>
      <c r="C93" s="26" t="s">
        <v>17</v>
      </c>
      <c r="D93" s="27" t="s">
        <v>45</v>
      </c>
      <c r="E93" s="66">
        <v>95</v>
      </c>
      <c r="F93" s="75">
        <v>100</v>
      </c>
      <c r="G93" s="63" t="s">
        <v>135</v>
      </c>
      <c r="H93" s="68" t="s">
        <v>52</v>
      </c>
      <c r="I93" s="55">
        <f>IF(F93/E93*100&gt;100,100,F93/E93*100)</f>
        <v>100</v>
      </c>
      <c r="J93" s="32"/>
      <c r="K93" s="33"/>
    </row>
    <row r="94" spans="1:11" ht="73.5" customHeight="1" thickBot="1">
      <c r="A94" s="34" t="s">
        <v>21</v>
      </c>
      <c r="B94" s="35" t="s">
        <v>22</v>
      </c>
      <c r="C94" s="36" t="s">
        <v>23</v>
      </c>
      <c r="D94" s="36"/>
      <c r="E94" s="70">
        <v>132</v>
      </c>
      <c r="F94" s="71">
        <v>132</v>
      </c>
      <c r="G94" s="63" t="s">
        <v>49</v>
      </c>
      <c r="H94" s="63" t="s">
        <v>48</v>
      </c>
      <c r="I94" s="56">
        <f>IF(E94=0,0,IF(F94/E94*100&gt;110,110,F94/E94*100))</f>
        <v>100</v>
      </c>
      <c r="J94" s="37">
        <f>(I94)</f>
        <v>100</v>
      </c>
      <c r="K94" s="38" t="str">
        <f>IF(J94&gt;=100,"Гос.задание по гос.услуге выполнено в полном объеме",IF(J94&gt;=90,"Гос.задание по гос.услуге выполнено",IF(J94&lt;90,"Гос.задание по гос.услуге не выполнено")))</f>
        <v>Гос.задание по гос.услуге выполнено в полном объеме</v>
      </c>
    </row>
    <row r="95" spans="1:11" ht="20.25" customHeight="1">
      <c r="A95" s="135" t="s">
        <v>35</v>
      </c>
      <c r="B95" s="136"/>
      <c r="C95" s="136"/>
      <c r="D95" s="136"/>
      <c r="E95" s="136"/>
      <c r="F95" s="136"/>
      <c r="G95" s="136"/>
      <c r="H95" s="136"/>
      <c r="I95" s="136"/>
      <c r="J95" s="136"/>
      <c r="K95" s="137"/>
    </row>
    <row r="96" spans="1:11" ht="85.5" customHeight="1">
      <c r="A96" s="138" t="s">
        <v>16</v>
      </c>
      <c r="B96" s="20" t="s">
        <v>37</v>
      </c>
      <c r="C96" s="21" t="s">
        <v>17</v>
      </c>
      <c r="D96" s="22" t="s">
        <v>43</v>
      </c>
      <c r="E96" s="73">
        <v>25.7</v>
      </c>
      <c r="F96" s="67">
        <v>25.3</v>
      </c>
      <c r="G96" s="63" t="s">
        <v>49</v>
      </c>
      <c r="H96" s="63" t="s">
        <v>48</v>
      </c>
      <c r="I96" s="76">
        <f>IF(F96/E96*100&gt;100,100,F96/E96*100)</f>
        <v>98.44357976653697</v>
      </c>
      <c r="J96" s="54">
        <f>(I96+I97+I98+I99+I100+I101)/6</f>
        <v>99.74059662775615</v>
      </c>
      <c r="K96" s="24">
        <f>IF(E102=0,J96,(J96+J102)/2)</f>
        <v>99.87029831387807</v>
      </c>
    </row>
    <row r="97" spans="1:11" ht="52.5" customHeight="1">
      <c r="A97" s="139"/>
      <c r="B97" s="25" t="s">
        <v>38</v>
      </c>
      <c r="C97" s="26" t="s">
        <v>18</v>
      </c>
      <c r="D97" s="27" t="s">
        <v>19</v>
      </c>
      <c r="E97" s="61">
        <v>0</v>
      </c>
      <c r="F97" s="62">
        <v>0</v>
      </c>
      <c r="G97" s="63" t="s">
        <v>49</v>
      </c>
      <c r="H97" s="63" t="s">
        <v>50</v>
      </c>
      <c r="I97" s="55">
        <f>IF(F97=0,100,IF(F97&gt;5,89,90))</f>
        <v>100</v>
      </c>
      <c r="J97" s="28" t="str">
        <f>IF(J96&gt;=100,"Гос.задание по гос.услуге выполнено в полном объеме",IF(J96&gt;=90,"Гос.задание по гос.услуге выполнено",IF(J96&lt;90,"Гос.задание по гос.услуге не выполнено")))</f>
        <v>Гос.задание по гос.услуге выполнено</v>
      </c>
      <c r="K97" s="29" t="str">
        <f>IF(K96&gt;=100,"Гос.задание по гос.услуге выполнено в полном объеме",IF(K96&gt;=90,"Гос.задание по гос.услуге выполнено",IF(K96&lt;90,"Гос.задание по гос.услуге не выполнено")))</f>
        <v>Гос.задание по гос.услуге выполнено</v>
      </c>
    </row>
    <row r="98" spans="1:11" ht="90.75" customHeight="1">
      <c r="A98" s="139"/>
      <c r="B98" s="25" t="s">
        <v>53</v>
      </c>
      <c r="C98" s="26" t="s">
        <v>17</v>
      </c>
      <c r="D98" s="27" t="s">
        <v>44</v>
      </c>
      <c r="E98" s="61">
        <v>90</v>
      </c>
      <c r="F98" s="62">
        <v>96.3</v>
      </c>
      <c r="G98" s="63" t="s">
        <v>49</v>
      </c>
      <c r="H98" s="68" t="s">
        <v>68</v>
      </c>
      <c r="I98" s="55">
        <f>IF(F98/E98*100&gt;100,100,F98/E98*100)</f>
        <v>100</v>
      </c>
      <c r="J98" s="30"/>
      <c r="K98" s="31"/>
    </row>
    <row r="99" spans="1:11" ht="66.75" customHeight="1">
      <c r="A99" s="139"/>
      <c r="B99" s="25" t="s">
        <v>54</v>
      </c>
      <c r="C99" s="26" t="s">
        <v>17</v>
      </c>
      <c r="D99" s="27" t="s">
        <v>20</v>
      </c>
      <c r="E99" s="61">
        <v>70</v>
      </c>
      <c r="F99" s="62">
        <v>70</v>
      </c>
      <c r="G99" s="63" t="s">
        <v>77</v>
      </c>
      <c r="H99" s="68" t="s">
        <v>51</v>
      </c>
      <c r="I99" s="55">
        <f>IF(F99/E99*100&gt;100,100,F99/E99*100)</f>
        <v>100</v>
      </c>
      <c r="J99" s="30"/>
      <c r="K99" s="31"/>
    </row>
    <row r="100" spans="1:11" ht="88.5" customHeight="1">
      <c r="A100" s="139"/>
      <c r="B100" s="25" t="s">
        <v>62</v>
      </c>
      <c r="C100" s="26" t="str">
        <f>'[1]Лист1'!C114</f>
        <v>%</v>
      </c>
      <c r="D100" s="22" t="s">
        <v>63</v>
      </c>
      <c r="E100" s="66">
        <v>90</v>
      </c>
      <c r="F100" s="75">
        <v>99.2</v>
      </c>
      <c r="G100" s="63" t="s">
        <v>49</v>
      </c>
      <c r="H100" s="68" t="s">
        <v>69</v>
      </c>
      <c r="I100" s="77">
        <f>IF(F100/E100*100&gt;100,100,F100/E100*100)</f>
        <v>100</v>
      </c>
      <c r="J100" s="32"/>
      <c r="K100" s="33"/>
    </row>
    <row r="101" spans="1:11" ht="90" customHeight="1">
      <c r="A101" s="140"/>
      <c r="B101" s="25" t="s">
        <v>64</v>
      </c>
      <c r="C101" s="26" t="s">
        <v>17</v>
      </c>
      <c r="D101" s="27" t="s">
        <v>45</v>
      </c>
      <c r="E101" s="66">
        <v>95</v>
      </c>
      <c r="F101" s="75">
        <v>100</v>
      </c>
      <c r="G101" s="63" t="s">
        <v>135</v>
      </c>
      <c r="H101" s="68" t="s">
        <v>52</v>
      </c>
      <c r="I101" s="55">
        <f>IF(F101/E101*100&gt;100,100,F101/E101*100)</f>
        <v>100</v>
      </c>
      <c r="J101" s="32"/>
      <c r="K101" s="33"/>
    </row>
    <row r="102" spans="1:11" ht="78" customHeight="1" thickBot="1">
      <c r="A102" s="34" t="s">
        <v>21</v>
      </c>
      <c r="B102" s="35" t="s">
        <v>22</v>
      </c>
      <c r="C102" s="36" t="s">
        <v>23</v>
      </c>
      <c r="D102" s="36"/>
      <c r="E102" s="70">
        <v>257</v>
      </c>
      <c r="F102" s="71">
        <v>257</v>
      </c>
      <c r="G102" s="63" t="s">
        <v>49</v>
      </c>
      <c r="H102" s="63" t="s">
        <v>48</v>
      </c>
      <c r="I102" s="56">
        <f>IF(E102=0,0,IF(F102/E102*100&gt;110,110,F102/E102*100))</f>
        <v>100</v>
      </c>
      <c r="J102" s="37">
        <f>(I102)</f>
        <v>100</v>
      </c>
      <c r="K102" s="38" t="str">
        <f>IF(J102&gt;=100,"Гос.задание по гос.услуге выполнено в полном объеме",IF(J102&gt;=90,"Гос.задание по гос.услуге выполнено",IF(J102&lt;90,"Гос.задание по гос.услуге не выполнено")))</f>
        <v>Гос.задание по гос.услуге выполнено в полном объеме</v>
      </c>
    </row>
    <row r="103" spans="1:11" ht="20.25" customHeight="1">
      <c r="A103" s="135" t="s">
        <v>39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7"/>
    </row>
    <row r="104" spans="1:11" ht="85.5" customHeight="1">
      <c r="A104" s="138" t="s">
        <v>16</v>
      </c>
      <c r="B104" s="20" t="s">
        <v>37</v>
      </c>
      <c r="C104" s="21" t="s">
        <v>17</v>
      </c>
      <c r="D104" s="22" t="s">
        <v>43</v>
      </c>
      <c r="E104" s="73">
        <v>1.5</v>
      </c>
      <c r="F104" s="67">
        <v>1.7</v>
      </c>
      <c r="G104" s="63" t="s">
        <v>49</v>
      </c>
      <c r="H104" s="63" t="s">
        <v>48</v>
      </c>
      <c r="I104" s="76">
        <v>100</v>
      </c>
      <c r="J104" s="54">
        <f>(I104+I105+I106+I107+I108+I109)/6</f>
        <v>100</v>
      </c>
      <c r="K104" s="24">
        <f>IF(E110=0,J104,(J104+J110)/2)</f>
        <v>105</v>
      </c>
    </row>
    <row r="105" spans="1:11" ht="52.5" customHeight="1">
      <c r="A105" s="139"/>
      <c r="B105" s="25" t="s">
        <v>38</v>
      </c>
      <c r="C105" s="26" t="s">
        <v>18</v>
      </c>
      <c r="D105" s="27" t="s">
        <v>19</v>
      </c>
      <c r="E105" s="61">
        <v>0</v>
      </c>
      <c r="F105" s="62">
        <v>0</v>
      </c>
      <c r="G105" s="63" t="s">
        <v>49</v>
      </c>
      <c r="H105" s="63" t="s">
        <v>50</v>
      </c>
      <c r="I105" s="55">
        <f>IF(F105=0,100,IF(F105&gt;5,89,90))</f>
        <v>100</v>
      </c>
      <c r="J105" s="28" t="str">
        <f>IF(J104&gt;=100,"Гос.задание по гос.услуге выполнено в полном объеме",IF(J104&gt;=90,"Гос.задание по гос.услуге выполнено",IF(J104&lt;90,"Гос.задание по гос.услуге не выполнено")))</f>
        <v>Гос.задание по гос.услуге выполнено в полном объеме</v>
      </c>
      <c r="K105" s="29" t="str">
        <f>IF(K104&gt;=100,"Гос.задание по гос.услуге выполнено в полном объеме",IF(K104&gt;=90,"Гос.задание по гос.услуге выполнено",IF(K104&lt;90,"Гос.задание по гос.услуге не выполнено")))</f>
        <v>Гос.задание по гос.услуге выполнено в полном объеме</v>
      </c>
    </row>
    <row r="106" spans="1:11" ht="90.75" customHeight="1">
      <c r="A106" s="139"/>
      <c r="B106" s="25" t="s">
        <v>53</v>
      </c>
      <c r="C106" s="26" t="s">
        <v>17</v>
      </c>
      <c r="D106" s="27" t="s">
        <v>44</v>
      </c>
      <c r="E106" s="61">
        <v>90</v>
      </c>
      <c r="F106" s="62">
        <v>96.3</v>
      </c>
      <c r="G106" s="63" t="s">
        <v>49</v>
      </c>
      <c r="H106" s="68" t="s">
        <v>68</v>
      </c>
      <c r="I106" s="55">
        <f>IF(F106/E106*100&gt;100,100,F106/E106*100)</f>
        <v>100</v>
      </c>
      <c r="J106" s="30"/>
      <c r="K106" s="31"/>
    </row>
    <row r="107" spans="1:11" ht="60" customHeight="1">
      <c r="A107" s="139"/>
      <c r="B107" s="25" t="s">
        <v>54</v>
      </c>
      <c r="C107" s="26" t="s">
        <v>17</v>
      </c>
      <c r="D107" s="27" t="s">
        <v>20</v>
      </c>
      <c r="E107" s="61">
        <v>70</v>
      </c>
      <c r="F107" s="62">
        <v>70</v>
      </c>
      <c r="G107" s="63" t="s">
        <v>77</v>
      </c>
      <c r="H107" s="68" t="s">
        <v>51</v>
      </c>
      <c r="I107" s="55">
        <f>IF(F107/E107*100&gt;100,100,F107/E107*100)</f>
        <v>100</v>
      </c>
      <c r="J107" s="30"/>
      <c r="K107" s="31"/>
    </row>
    <row r="108" spans="1:11" ht="88.5" customHeight="1">
      <c r="A108" s="139"/>
      <c r="B108" s="25" t="s">
        <v>62</v>
      </c>
      <c r="C108" s="26">
        <f>'[1]Лист1'!C122</f>
        <v>0</v>
      </c>
      <c r="D108" s="22" t="s">
        <v>63</v>
      </c>
      <c r="E108" s="66">
        <v>90</v>
      </c>
      <c r="F108" s="75">
        <v>99.2</v>
      </c>
      <c r="G108" s="63" t="s">
        <v>49</v>
      </c>
      <c r="H108" s="68" t="s">
        <v>69</v>
      </c>
      <c r="I108" s="77">
        <f>IF(F108/E108*100&gt;100,100,F108/E108*100)</f>
        <v>100</v>
      </c>
      <c r="J108" s="32"/>
      <c r="K108" s="33"/>
    </row>
    <row r="109" spans="1:11" ht="90" customHeight="1">
      <c r="A109" s="140"/>
      <c r="B109" s="25" t="s">
        <v>64</v>
      </c>
      <c r="C109" s="26" t="s">
        <v>17</v>
      </c>
      <c r="D109" s="27" t="s">
        <v>45</v>
      </c>
      <c r="E109" s="66">
        <v>95</v>
      </c>
      <c r="F109" s="75">
        <v>100</v>
      </c>
      <c r="G109" s="63" t="s">
        <v>135</v>
      </c>
      <c r="H109" s="68" t="s">
        <v>52</v>
      </c>
      <c r="I109" s="55">
        <f>IF(F109/E109*100&gt;100,100,F109/E109*100)</f>
        <v>100</v>
      </c>
      <c r="J109" s="32"/>
      <c r="K109" s="33"/>
    </row>
    <row r="110" spans="1:11" ht="78" customHeight="1" thickBot="1">
      <c r="A110" s="34" t="s">
        <v>21</v>
      </c>
      <c r="B110" s="35" t="s">
        <v>22</v>
      </c>
      <c r="C110" s="36" t="s">
        <v>23</v>
      </c>
      <c r="D110" s="36"/>
      <c r="E110" s="70">
        <v>15</v>
      </c>
      <c r="F110" s="71">
        <v>17</v>
      </c>
      <c r="G110" s="63" t="s">
        <v>47</v>
      </c>
      <c r="H110" s="63" t="s">
        <v>48</v>
      </c>
      <c r="I110" s="56">
        <v>110</v>
      </c>
      <c r="J110" s="37">
        <f>(I110)</f>
        <v>110</v>
      </c>
      <c r="K110" s="38" t="str">
        <f>IF(J110&gt;=100,"Гос.задание по гос.услуге выполнено в полном объеме",IF(J110&gt;=90,"Гос.задание по гос.услуге выполнено",IF(J110&lt;90,"Гос.задание по гос.услуге не выполнено")))</f>
        <v>Гос.задание по гос.услуге выполнено в полном объеме</v>
      </c>
    </row>
    <row r="111" spans="1:15" ht="20.25" customHeight="1">
      <c r="A111" s="144" t="s">
        <v>42</v>
      </c>
      <c r="B111" s="146" t="s">
        <v>40</v>
      </c>
      <c r="C111" s="146"/>
      <c r="D111" s="146"/>
      <c r="E111" s="146"/>
      <c r="F111" s="146"/>
      <c r="G111" s="146"/>
      <c r="H111" s="146"/>
      <c r="I111" s="146"/>
      <c r="J111" s="146"/>
      <c r="K111" s="59">
        <f>(K114+K120+K126+K132+K139)/5</f>
        <v>100</v>
      </c>
      <c r="L111" s="60"/>
      <c r="M111" s="2"/>
      <c r="N111" s="2"/>
      <c r="O111" s="2"/>
    </row>
    <row r="112" spans="1:15" ht="48" customHeight="1" thickBot="1">
      <c r="A112" s="145"/>
      <c r="B112" s="147"/>
      <c r="C112" s="147"/>
      <c r="D112" s="147"/>
      <c r="E112" s="147"/>
      <c r="F112" s="147"/>
      <c r="G112" s="147"/>
      <c r="H112" s="147"/>
      <c r="I112" s="147"/>
      <c r="J112" s="147"/>
      <c r="K112" s="14" t="str">
        <f>IF(K111&gt;=100,"Гос.задание по гос.услуге выполнено в полном объеме",IF(K111&gt;=90,"Гос.задание по гос.услуге выполнено",IF(K111&lt;90,"Гос.задание по гос.услуге не выполнено")))</f>
        <v>Гос.задание по гос.услуге выполнено в полном объеме</v>
      </c>
      <c r="L112" s="2"/>
      <c r="M112" s="2"/>
      <c r="N112" s="2"/>
      <c r="O112" s="2"/>
    </row>
    <row r="113" spans="1:11" ht="24.75" customHeight="1">
      <c r="A113" s="135" t="s">
        <v>31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7"/>
    </row>
    <row r="114" spans="1:11" ht="85.5" customHeight="1">
      <c r="A114" s="161" t="s">
        <v>16</v>
      </c>
      <c r="B114" s="20" t="s">
        <v>37</v>
      </c>
      <c r="C114" s="21" t="s">
        <v>17</v>
      </c>
      <c r="D114" s="22" t="s">
        <v>43</v>
      </c>
      <c r="E114" s="72">
        <v>0.3</v>
      </c>
      <c r="F114" s="67">
        <v>0.3</v>
      </c>
      <c r="G114" s="63" t="s">
        <v>49</v>
      </c>
      <c r="H114" s="63" t="s">
        <v>48</v>
      </c>
      <c r="I114" s="76">
        <f>IF(F114/E114*100&gt;100,100,F114/E114*100)</f>
        <v>100</v>
      </c>
      <c r="J114" s="54">
        <f>(I114+I115+I116+I117)/4</f>
        <v>100</v>
      </c>
      <c r="K114" s="24">
        <f>IF(E118=0,J114,(J114+J118)/2)</f>
        <v>100</v>
      </c>
    </row>
    <row r="115" spans="1:11" ht="82.5" customHeight="1">
      <c r="A115" s="162"/>
      <c r="B115" s="25" t="s">
        <v>58</v>
      </c>
      <c r="C115" s="26" t="s">
        <v>17</v>
      </c>
      <c r="D115" s="27" t="s">
        <v>44</v>
      </c>
      <c r="E115" s="61">
        <v>90</v>
      </c>
      <c r="F115" s="62">
        <v>96.3</v>
      </c>
      <c r="G115" s="63" t="s">
        <v>49</v>
      </c>
      <c r="H115" s="68" t="s">
        <v>68</v>
      </c>
      <c r="I115" s="55">
        <f>IF(F115/E115*100&gt;100,100,F115/E115*100)</f>
        <v>100</v>
      </c>
      <c r="J115" s="30"/>
      <c r="K115" s="31"/>
    </row>
    <row r="116" spans="1:11" ht="90" customHeight="1">
      <c r="A116" s="163"/>
      <c r="B116" s="25" t="s">
        <v>57</v>
      </c>
      <c r="C116" s="26" t="s">
        <v>17</v>
      </c>
      <c r="D116" s="27" t="s">
        <v>45</v>
      </c>
      <c r="E116" s="66">
        <v>95</v>
      </c>
      <c r="F116" s="75">
        <v>100</v>
      </c>
      <c r="G116" s="63" t="s">
        <v>135</v>
      </c>
      <c r="H116" s="68" t="s">
        <v>52</v>
      </c>
      <c r="I116" s="55">
        <f>IF(F116/E116*100&gt;100,100,F116/E116*100)</f>
        <v>100</v>
      </c>
      <c r="J116" s="32"/>
      <c r="K116" s="33"/>
    </row>
    <row r="117" spans="1:11" ht="88.5" customHeight="1">
      <c r="A117" s="65"/>
      <c r="B117" s="25" t="s">
        <v>65</v>
      </c>
      <c r="C117" s="26" t="str">
        <f>'[1]Лист1'!C131</f>
        <v>чел.</v>
      </c>
      <c r="D117" s="22" t="s">
        <v>63</v>
      </c>
      <c r="E117" s="66">
        <v>90</v>
      </c>
      <c r="F117" s="75">
        <v>99.2</v>
      </c>
      <c r="G117" s="63" t="s">
        <v>49</v>
      </c>
      <c r="H117" s="68" t="s">
        <v>69</v>
      </c>
      <c r="I117" s="77">
        <f>IF(F117/E117*100&gt;100,100,F117/E117*100)</f>
        <v>100</v>
      </c>
      <c r="J117" s="32"/>
      <c r="K117" s="33"/>
    </row>
    <row r="118" spans="1:11" ht="78" customHeight="1" thickBot="1">
      <c r="A118" s="34" t="s">
        <v>21</v>
      </c>
      <c r="B118" s="35" t="s">
        <v>22</v>
      </c>
      <c r="C118" s="36" t="s">
        <v>23</v>
      </c>
      <c r="D118" s="36"/>
      <c r="E118" s="70">
        <v>3</v>
      </c>
      <c r="F118" s="71">
        <v>3</v>
      </c>
      <c r="G118" s="63" t="s">
        <v>49</v>
      </c>
      <c r="H118" s="63" t="s">
        <v>48</v>
      </c>
      <c r="I118" s="56">
        <f>IF(E118=0,0,IF(F118/E118*100&gt;110,110,F118/E118*100))</f>
        <v>100</v>
      </c>
      <c r="J118" s="37">
        <f>(I118)</f>
        <v>100</v>
      </c>
      <c r="K118" s="38" t="str">
        <f>IF(J118&gt;=100,"Гос.задание по гос.услуге выполнено в полном объеме",IF(J118&gt;=90,"Гос.задание по гос.услуге выполнено",IF(J118&lt;90,"Гос.задание по гос.услуге не выполнено")))</f>
        <v>Гос.задание по гос.услуге выполнено в полном объеме</v>
      </c>
    </row>
    <row r="119" spans="1:11" ht="22.5" customHeight="1">
      <c r="A119" s="135" t="s">
        <v>32</v>
      </c>
      <c r="B119" s="136"/>
      <c r="C119" s="136"/>
      <c r="D119" s="136"/>
      <c r="E119" s="136"/>
      <c r="F119" s="136"/>
      <c r="G119" s="136"/>
      <c r="H119" s="136"/>
      <c r="I119" s="136"/>
      <c r="J119" s="136"/>
      <c r="K119" s="137"/>
    </row>
    <row r="120" spans="1:11" ht="85.5" customHeight="1">
      <c r="A120" s="161" t="s">
        <v>16</v>
      </c>
      <c r="B120" s="20" t="s">
        <v>37</v>
      </c>
      <c r="C120" s="21" t="s">
        <v>17</v>
      </c>
      <c r="D120" s="22" t="s">
        <v>43</v>
      </c>
      <c r="E120" s="72">
        <v>0.3</v>
      </c>
      <c r="F120" s="67">
        <v>0.3</v>
      </c>
      <c r="G120" s="63" t="s">
        <v>49</v>
      </c>
      <c r="H120" s="63" t="s">
        <v>48</v>
      </c>
      <c r="I120" s="76">
        <f>IF(F120/E120*100&gt;100,100,F120/E120*100)</f>
        <v>100</v>
      </c>
      <c r="J120" s="54">
        <f>(I120+I121+I122+I123)/4</f>
        <v>100</v>
      </c>
      <c r="K120" s="24">
        <f>IF(E124=0,J120,(J120+J124)/2)</f>
        <v>100</v>
      </c>
    </row>
    <row r="121" spans="1:11" ht="90.75" customHeight="1">
      <c r="A121" s="162"/>
      <c r="B121" s="25" t="s">
        <v>58</v>
      </c>
      <c r="C121" s="26" t="s">
        <v>17</v>
      </c>
      <c r="D121" s="27" t="s">
        <v>44</v>
      </c>
      <c r="E121" s="61">
        <v>90</v>
      </c>
      <c r="F121" s="62">
        <v>96.3</v>
      </c>
      <c r="G121" s="63" t="s">
        <v>49</v>
      </c>
      <c r="H121" s="68" t="s">
        <v>68</v>
      </c>
      <c r="I121" s="55">
        <f>IF(F121/E121*100&gt;100,100,F121/E121*100)</f>
        <v>100</v>
      </c>
      <c r="J121" s="30"/>
      <c r="K121" s="31"/>
    </row>
    <row r="122" spans="1:11" ht="90" customHeight="1">
      <c r="A122" s="162"/>
      <c r="B122" s="25" t="s">
        <v>57</v>
      </c>
      <c r="C122" s="26" t="s">
        <v>17</v>
      </c>
      <c r="D122" s="27" t="s">
        <v>45</v>
      </c>
      <c r="E122" s="66">
        <v>95</v>
      </c>
      <c r="F122" s="75">
        <v>100</v>
      </c>
      <c r="G122" s="63" t="s">
        <v>135</v>
      </c>
      <c r="H122" s="68" t="s">
        <v>52</v>
      </c>
      <c r="I122" s="55">
        <f>IF(F122/E122*100&gt;100,100,F122/E122*100)</f>
        <v>100</v>
      </c>
      <c r="J122" s="32"/>
      <c r="K122" s="33"/>
    </row>
    <row r="123" spans="1:11" ht="88.5" customHeight="1">
      <c r="A123" s="163"/>
      <c r="B123" s="25" t="s">
        <v>65</v>
      </c>
      <c r="C123" s="26">
        <f>'[1]Лист1'!C137</f>
        <v>0</v>
      </c>
      <c r="D123" s="22" t="s">
        <v>63</v>
      </c>
      <c r="E123" s="66">
        <v>90</v>
      </c>
      <c r="F123" s="75">
        <v>99.2</v>
      </c>
      <c r="G123" s="63" t="s">
        <v>49</v>
      </c>
      <c r="H123" s="68" t="s">
        <v>69</v>
      </c>
      <c r="I123" s="77">
        <f>IF(F123/E123*100&gt;100,100,F123/E123*100)</f>
        <v>100</v>
      </c>
      <c r="J123" s="32"/>
      <c r="K123" s="33"/>
    </row>
    <row r="124" spans="1:11" ht="78" customHeight="1" thickBot="1">
      <c r="A124" s="34" t="s">
        <v>21</v>
      </c>
      <c r="B124" s="35" t="s">
        <v>22</v>
      </c>
      <c r="C124" s="36" t="s">
        <v>23</v>
      </c>
      <c r="D124" s="36"/>
      <c r="E124" s="70">
        <v>3</v>
      </c>
      <c r="F124" s="71">
        <v>3</v>
      </c>
      <c r="G124" s="63" t="s">
        <v>56</v>
      </c>
      <c r="H124" s="63" t="s">
        <v>48</v>
      </c>
      <c r="I124" s="56">
        <f>IF(E124=0,0,IF(F124/E124*100&gt;110,110,F124/E124*100))</f>
        <v>100</v>
      </c>
      <c r="J124" s="37">
        <f>(I124)</f>
        <v>100</v>
      </c>
      <c r="K124" s="38" t="str">
        <f>IF(J124&gt;=100,"Гос.задание по гос.услуге выполнено в полном объеме",IF(J124&gt;=90,"Гос.задание по гос.услуге выполнено",IF(J124&lt;90,"Гос.задание по гос.услуге не выполнено")))</f>
        <v>Гос.задание по гос.услуге выполнено в полном объеме</v>
      </c>
    </row>
    <row r="125" spans="1:11" ht="30.75" customHeight="1">
      <c r="A125" s="135" t="s">
        <v>36</v>
      </c>
      <c r="B125" s="136"/>
      <c r="C125" s="136"/>
      <c r="D125" s="136"/>
      <c r="E125" s="136"/>
      <c r="F125" s="136"/>
      <c r="G125" s="136"/>
      <c r="H125" s="136"/>
      <c r="I125" s="136"/>
      <c r="J125" s="136"/>
      <c r="K125" s="137"/>
    </row>
    <row r="126" spans="1:11" ht="86.25" customHeight="1">
      <c r="A126" s="161" t="s">
        <v>16</v>
      </c>
      <c r="B126" s="20" t="s">
        <v>37</v>
      </c>
      <c r="C126" s="21" t="s">
        <v>17</v>
      </c>
      <c r="D126" s="22" t="s">
        <v>43</v>
      </c>
      <c r="E126" s="72">
        <v>0.2</v>
      </c>
      <c r="F126" s="67">
        <v>0.2</v>
      </c>
      <c r="G126" s="63" t="s">
        <v>49</v>
      </c>
      <c r="H126" s="63" t="s">
        <v>48</v>
      </c>
      <c r="I126" s="76">
        <f>IF(F126/E126*100&gt;100,100,F126/E126*100)</f>
        <v>100</v>
      </c>
      <c r="J126" s="54">
        <f>(I126+I127+I128+I129)/4</f>
        <v>100</v>
      </c>
      <c r="K126" s="24">
        <f>IF(E130=0,J126,(J126+J130)/2)</f>
        <v>100</v>
      </c>
    </row>
    <row r="127" spans="1:11" ht="90.75" customHeight="1">
      <c r="A127" s="162"/>
      <c r="B127" s="25" t="s">
        <v>58</v>
      </c>
      <c r="C127" s="26" t="s">
        <v>17</v>
      </c>
      <c r="D127" s="27" t="s">
        <v>44</v>
      </c>
      <c r="E127" s="61">
        <v>90</v>
      </c>
      <c r="F127" s="62">
        <v>96.3</v>
      </c>
      <c r="G127" s="63" t="s">
        <v>49</v>
      </c>
      <c r="H127" s="68" t="s">
        <v>68</v>
      </c>
      <c r="I127" s="55">
        <f>IF(F127/E127*100&gt;100,100,F127/E127*100)</f>
        <v>100</v>
      </c>
      <c r="J127" s="30"/>
      <c r="K127" s="31"/>
    </row>
    <row r="128" spans="1:11" ht="90" customHeight="1">
      <c r="A128" s="162"/>
      <c r="B128" s="25" t="s">
        <v>57</v>
      </c>
      <c r="C128" s="26" t="s">
        <v>17</v>
      </c>
      <c r="D128" s="27" t="s">
        <v>45</v>
      </c>
      <c r="E128" s="66">
        <v>95</v>
      </c>
      <c r="F128" s="69">
        <v>100</v>
      </c>
      <c r="G128" s="63" t="s">
        <v>135</v>
      </c>
      <c r="H128" s="68" t="s">
        <v>52</v>
      </c>
      <c r="I128" s="55">
        <f>IF(F128/E128*100&gt;100,100,F128/E128*100)</f>
        <v>100</v>
      </c>
      <c r="J128" s="32"/>
      <c r="K128" s="33"/>
    </row>
    <row r="129" spans="1:11" ht="88.5" customHeight="1">
      <c r="A129" s="163"/>
      <c r="B129" s="25" t="s">
        <v>65</v>
      </c>
      <c r="C129" s="26" t="str">
        <f>'[1]Лист1'!C143</f>
        <v>%</v>
      </c>
      <c r="D129" s="22" t="s">
        <v>63</v>
      </c>
      <c r="E129" s="66">
        <v>90</v>
      </c>
      <c r="F129" s="75">
        <v>99.2</v>
      </c>
      <c r="G129" s="63" t="s">
        <v>49</v>
      </c>
      <c r="H129" s="68" t="s">
        <v>69</v>
      </c>
      <c r="I129" s="77">
        <f>IF(F129/E129*100&gt;100,100,F129/E129*100)</f>
        <v>100</v>
      </c>
      <c r="J129" s="32"/>
      <c r="K129" s="33"/>
    </row>
    <row r="130" spans="1:11" ht="87" customHeight="1" thickBot="1">
      <c r="A130" s="34" t="s">
        <v>21</v>
      </c>
      <c r="B130" s="35" t="s">
        <v>22</v>
      </c>
      <c r="C130" s="36" t="s">
        <v>23</v>
      </c>
      <c r="D130" s="36"/>
      <c r="E130" s="70">
        <v>2</v>
      </c>
      <c r="F130" s="71">
        <v>2</v>
      </c>
      <c r="G130" s="63" t="s">
        <v>56</v>
      </c>
      <c r="H130" s="63" t="s">
        <v>48</v>
      </c>
      <c r="I130" s="56">
        <f>IF(E130=0,0,IF(F130/E130*100&gt;110,110,F130/E130*100))</f>
        <v>100</v>
      </c>
      <c r="J130" s="37">
        <f>(I130)</f>
        <v>100</v>
      </c>
      <c r="K130" s="38" t="str">
        <f>IF(J130&gt;=100,"Гос.задание по гос.услуге выполнено в полном объеме",IF(J130&gt;=90,"Гос.задание по гос.услуге выполнено",IF(J130&lt;90,"Гос.задание по гос.услуге не выполнено")))</f>
        <v>Гос.задание по гос.услуге выполнено в полном объеме</v>
      </c>
    </row>
    <row r="131" spans="1:11" ht="24.75" customHeight="1">
      <c r="A131" s="135" t="s">
        <v>34</v>
      </c>
      <c r="B131" s="136"/>
      <c r="C131" s="136"/>
      <c r="D131" s="136"/>
      <c r="E131" s="136"/>
      <c r="F131" s="136"/>
      <c r="G131" s="136"/>
      <c r="H131" s="136"/>
      <c r="I131" s="136"/>
      <c r="J131" s="136"/>
      <c r="K131" s="137"/>
    </row>
    <row r="132" spans="1:11" ht="79.5" customHeight="1">
      <c r="A132" s="161" t="s">
        <v>16</v>
      </c>
      <c r="B132" s="20" t="s">
        <v>37</v>
      </c>
      <c r="C132" s="21" t="s">
        <v>17</v>
      </c>
      <c r="D132" s="22" t="s">
        <v>43</v>
      </c>
      <c r="E132" s="66">
        <v>0.3</v>
      </c>
      <c r="F132" s="67">
        <v>0.3</v>
      </c>
      <c r="G132" s="63" t="s">
        <v>49</v>
      </c>
      <c r="H132" s="63" t="s">
        <v>48</v>
      </c>
      <c r="I132" s="76">
        <f>IF(F132/E132*100&gt;100,100,F132/E132*100)</f>
        <v>100</v>
      </c>
      <c r="J132" s="54">
        <f>(I132+I133+I134+I135)/4</f>
        <v>100</v>
      </c>
      <c r="K132" s="24">
        <f>IF(E136=0,J132,(J132+J136)/2)</f>
        <v>100</v>
      </c>
    </row>
    <row r="133" spans="1:11" ht="79.5" customHeight="1">
      <c r="A133" s="162"/>
      <c r="B133" s="25" t="s">
        <v>58</v>
      </c>
      <c r="C133" s="26" t="s">
        <v>17</v>
      </c>
      <c r="D133" s="27" t="s">
        <v>44</v>
      </c>
      <c r="E133" s="61">
        <v>90</v>
      </c>
      <c r="F133" s="62">
        <v>96.3</v>
      </c>
      <c r="G133" s="63" t="s">
        <v>49</v>
      </c>
      <c r="H133" s="68" t="s">
        <v>68</v>
      </c>
      <c r="I133" s="55">
        <f>IF(F133/E133*100&gt;100,100,F133/E133*100)</f>
        <v>100</v>
      </c>
      <c r="J133" s="30"/>
      <c r="K133" s="31"/>
    </row>
    <row r="134" spans="1:11" ht="79.5" customHeight="1">
      <c r="A134" s="162"/>
      <c r="B134" s="25" t="s">
        <v>57</v>
      </c>
      <c r="C134" s="26" t="s">
        <v>17</v>
      </c>
      <c r="D134" s="27" t="s">
        <v>45</v>
      </c>
      <c r="E134" s="66">
        <v>95</v>
      </c>
      <c r="F134" s="75">
        <v>100</v>
      </c>
      <c r="G134" s="63" t="s">
        <v>135</v>
      </c>
      <c r="H134" s="68" t="s">
        <v>52</v>
      </c>
      <c r="I134" s="55">
        <f>IF(F134/E134*100&gt;100,100,F134/E134*100)</f>
        <v>100</v>
      </c>
      <c r="J134" s="32"/>
      <c r="K134" s="33"/>
    </row>
    <row r="135" spans="1:11" ht="88.5" customHeight="1">
      <c r="A135" s="163"/>
      <c r="B135" s="25" t="s">
        <v>65</v>
      </c>
      <c r="C135" s="26">
        <f>'[1]Лист1'!C149</f>
        <v>0</v>
      </c>
      <c r="D135" s="22" t="s">
        <v>63</v>
      </c>
      <c r="E135" s="66">
        <v>90</v>
      </c>
      <c r="F135" s="75">
        <v>99.2</v>
      </c>
      <c r="G135" s="63" t="s">
        <v>49</v>
      </c>
      <c r="H135" s="68" t="s">
        <v>69</v>
      </c>
      <c r="I135" s="77">
        <f>IF(F135/E135*100&gt;100,100,F135/E135*100)</f>
        <v>100</v>
      </c>
      <c r="J135" s="32"/>
      <c r="K135" s="33"/>
    </row>
    <row r="136" spans="1:11" ht="79.5" customHeight="1" thickBot="1">
      <c r="A136" s="34" t="s">
        <v>21</v>
      </c>
      <c r="B136" s="35" t="s">
        <v>22</v>
      </c>
      <c r="C136" s="36" t="s">
        <v>23</v>
      </c>
      <c r="D136" s="36"/>
      <c r="E136" s="70">
        <v>3</v>
      </c>
      <c r="F136" s="71">
        <v>3</v>
      </c>
      <c r="G136" s="63" t="s">
        <v>56</v>
      </c>
      <c r="H136" s="63" t="s">
        <v>48</v>
      </c>
      <c r="I136" s="56">
        <f>IF(E136=0,0,IF(F136/E136*100&gt;110,110,F136/E136*100))</f>
        <v>100</v>
      </c>
      <c r="J136" s="37">
        <f>(I136)</f>
        <v>100</v>
      </c>
      <c r="K136" s="38" t="str">
        <f>IF(J136&gt;=100,"Гос.задание по гос.услуге выполнено в полном объеме",IF(J136&gt;=90,"Гос.задание по гос.услуге выполнено",IF(J136&lt;90,"Гос.задание по гос.услуге не выполнено")))</f>
        <v>Гос.задание по гос.услуге выполнено в полном объеме</v>
      </c>
    </row>
    <row r="137" ht="2.25" customHeight="1" thickBot="1"/>
    <row r="138" spans="1:11" ht="36" customHeight="1">
      <c r="A138" s="135" t="s">
        <v>35</v>
      </c>
      <c r="B138" s="136"/>
      <c r="C138" s="136"/>
      <c r="D138" s="136"/>
      <c r="E138" s="136"/>
      <c r="F138" s="136"/>
      <c r="G138" s="136"/>
      <c r="H138" s="136"/>
      <c r="I138" s="136"/>
      <c r="J138" s="136"/>
      <c r="K138" s="137"/>
    </row>
    <row r="139" spans="1:11" ht="79.5" customHeight="1">
      <c r="A139" s="161" t="s">
        <v>16</v>
      </c>
      <c r="B139" s="20" t="s">
        <v>37</v>
      </c>
      <c r="C139" s="21" t="s">
        <v>17</v>
      </c>
      <c r="D139" s="22" t="s">
        <v>43</v>
      </c>
      <c r="E139" s="72">
        <v>0.1</v>
      </c>
      <c r="F139" s="67">
        <v>0.1</v>
      </c>
      <c r="G139" s="63" t="s">
        <v>49</v>
      </c>
      <c r="H139" s="63" t="s">
        <v>48</v>
      </c>
      <c r="I139" s="76">
        <f>IF(F139/E139*100&gt;100,100,F139/E139*100)</f>
        <v>100</v>
      </c>
      <c r="J139" s="54">
        <f>(I139+I140+I141+I142)/4</f>
        <v>100</v>
      </c>
      <c r="K139" s="24">
        <f>IF(E143=0,J139,(J139+J143)/2)</f>
        <v>100</v>
      </c>
    </row>
    <row r="140" spans="1:11" ht="79.5" customHeight="1">
      <c r="A140" s="162"/>
      <c r="B140" s="25" t="s">
        <v>58</v>
      </c>
      <c r="C140" s="26" t="s">
        <v>17</v>
      </c>
      <c r="D140" s="27" t="s">
        <v>44</v>
      </c>
      <c r="E140" s="61">
        <v>90</v>
      </c>
      <c r="F140" s="62">
        <v>96.3</v>
      </c>
      <c r="G140" s="63" t="s">
        <v>49</v>
      </c>
      <c r="H140" s="68" t="s">
        <v>68</v>
      </c>
      <c r="I140" s="55">
        <f>IF(F140/E140*100&gt;100,100,F140/E140*100)</f>
        <v>100</v>
      </c>
      <c r="J140" s="30"/>
      <c r="K140" s="31"/>
    </row>
    <row r="141" spans="1:11" ht="79.5" customHeight="1">
      <c r="A141" s="162"/>
      <c r="B141" s="25" t="s">
        <v>57</v>
      </c>
      <c r="C141" s="26" t="s">
        <v>17</v>
      </c>
      <c r="D141" s="27" t="s">
        <v>45</v>
      </c>
      <c r="E141" s="66">
        <v>95</v>
      </c>
      <c r="F141" s="75">
        <v>100</v>
      </c>
      <c r="G141" s="63" t="s">
        <v>135</v>
      </c>
      <c r="H141" s="68" t="s">
        <v>52</v>
      </c>
      <c r="I141" s="55">
        <f>IF(F141/E141*100&gt;100,100,F141/E141*100)</f>
        <v>100</v>
      </c>
      <c r="J141" s="32"/>
      <c r="K141" s="33"/>
    </row>
    <row r="142" spans="1:11" ht="88.5" customHeight="1">
      <c r="A142" s="163"/>
      <c r="B142" s="25" t="s">
        <v>65</v>
      </c>
      <c r="C142" s="26" t="str">
        <f>'[1]Лист1'!C156</f>
        <v>%</v>
      </c>
      <c r="D142" s="22" t="s">
        <v>63</v>
      </c>
      <c r="E142" s="66">
        <v>90</v>
      </c>
      <c r="F142" s="75">
        <v>99.2</v>
      </c>
      <c r="G142" s="63" t="s">
        <v>49</v>
      </c>
      <c r="H142" s="68" t="s">
        <v>69</v>
      </c>
      <c r="I142" s="77">
        <f>IF(F142/E142*100&gt;100,100,F142/E142*100)</f>
        <v>100</v>
      </c>
      <c r="J142" s="32"/>
      <c r="K142" s="33"/>
    </row>
    <row r="143" spans="1:11" ht="82.5" customHeight="1" thickBot="1">
      <c r="A143" s="34" t="s">
        <v>21</v>
      </c>
      <c r="B143" s="35" t="s">
        <v>22</v>
      </c>
      <c r="C143" s="36" t="s">
        <v>23</v>
      </c>
      <c r="D143" s="36"/>
      <c r="E143" s="70">
        <v>1</v>
      </c>
      <c r="F143" s="71">
        <v>1</v>
      </c>
      <c r="G143" s="63" t="s">
        <v>49</v>
      </c>
      <c r="H143" s="63" t="s">
        <v>48</v>
      </c>
      <c r="I143" s="56">
        <f>IF(E143=0,0,IF(F143/E143*100&gt;110,110,F143/E143*100))</f>
        <v>100</v>
      </c>
      <c r="J143" s="37">
        <f>(I143)</f>
        <v>100</v>
      </c>
      <c r="K143" s="38" t="str">
        <f>IF(J143&gt;=100,"Гос.задание по гос.услуге выполнено в полном объеме",IF(J143&gt;=90,"Гос.задание по гос.услуге выполнено",IF(J143&lt;90,"Гос.задание по гос.услуге не выполнено")))</f>
        <v>Гос.задание по гос.услуге выполнено в полном объеме</v>
      </c>
    </row>
    <row r="144" spans="1:15" ht="29.25" customHeight="1">
      <c r="A144" s="155" t="s">
        <v>27</v>
      </c>
      <c r="B144" s="164"/>
      <c r="C144" s="164"/>
      <c r="D144" s="164"/>
      <c r="E144" s="164"/>
      <c r="F144" s="164"/>
      <c r="G144" s="164"/>
      <c r="H144" s="164"/>
      <c r="I144" s="164"/>
      <c r="J144" s="165"/>
      <c r="K144" s="41">
        <f>K7</f>
        <v>101</v>
      </c>
      <c r="L144" s="2"/>
      <c r="M144" s="2"/>
      <c r="N144" s="2"/>
      <c r="O144" s="2"/>
    </row>
    <row r="145" spans="1:15" ht="48" customHeight="1" thickBot="1">
      <c r="A145" s="166"/>
      <c r="B145" s="167"/>
      <c r="C145" s="167"/>
      <c r="D145" s="167"/>
      <c r="E145" s="167"/>
      <c r="F145" s="167"/>
      <c r="G145" s="167"/>
      <c r="H145" s="167"/>
      <c r="I145" s="167"/>
      <c r="J145" s="168"/>
      <c r="K145" s="42" t="str">
        <f>IF(K144&gt;=100,"Гос.задание выполнено в полном объеме",IF(K144&gt;=90,"Гос.задание выполнено",IF(K144&lt;90,"Гос.задание не выполнено")))</f>
        <v>Гос.задание выполнено в полном объеме</v>
      </c>
      <c r="L145" s="2"/>
      <c r="M145" s="2"/>
      <c r="N145" s="2"/>
      <c r="O145" s="2"/>
    </row>
    <row r="146" spans="1:15" ht="20.25" customHeight="1">
      <c r="A146" s="155" t="s">
        <v>28</v>
      </c>
      <c r="B146" s="164"/>
      <c r="C146" s="164"/>
      <c r="D146" s="164"/>
      <c r="E146" s="164"/>
      <c r="F146" s="164"/>
      <c r="G146" s="164"/>
      <c r="H146" s="164"/>
      <c r="I146" s="164"/>
      <c r="J146" s="165"/>
      <c r="K146" s="41">
        <f>K51</f>
        <v>101.49996450111117</v>
      </c>
      <c r="L146" s="2"/>
      <c r="M146" s="2"/>
      <c r="N146" s="2"/>
      <c r="O146" s="2"/>
    </row>
    <row r="147" spans="1:15" ht="48.75" customHeight="1" thickBot="1">
      <c r="A147" s="166"/>
      <c r="B147" s="167"/>
      <c r="C147" s="167"/>
      <c r="D147" s="167"/>
      <c r="E147" s="167"/>
      <c r="F147" s="167"/>
      <c r="G147" s="167"/>
      <c r="H147" s="167"/>
      <c r="I147" s="167"/>
      <c r="J147" s="168"/>
      <c r="K147" s="42" t="str">
        <f>IF(K146&gt;=100,"Гос.задание выполнено в полном объеме",IF(K146&gt;=90,"Гос.задание выполнено",IF(K146&lt;90,"Гос.задание не выполнено")))</f>
        <v>Гос.задание выполнено в полном объеме</v>
      </c>
      <c r="L147" s="2"/>
      <c r="M147" s="2"/>
      <c r="N147" s="2"/>
      <c r="O147" s="2"/>
    </row>
    <row r="148" spans="1:15" ht="20.25" customHeight="1">
      <c r="A148" s="155" t="s">
        <v>41</v>
      </c>
      <c r="B148" s="156"/>
      <c r="C148" s="156"/>
      <c r="D148" s="156"/>
      <c r="E148" s="156"/>
      <c r="F148" s="156"/>
      <c r="G148" s="156"/>
      <c r="H148" s="156"/>
      <c r="I148" s="156"/>
      <c r="J148" s="157"/>
      <c r="K148" s="41">
        <f>K111</f>
        <v>100</v>
      </c>
      <c r="L148" s="2"/>
      <c r="M148" s="2"/>
      <c r="N148" s="2"/>
      <c r="O148" s="2"/>
    </row>
    <row r="149" spans="1:15" ht="44.25" customHeight="1" thickBot="1">
      <c r="A149" s="158"/>
      <c r="B149" s="159"/>
      <c r="C149" s="159"/>
      <c r="D149" s="159"/>
      <c r="E149" s="159"/>
      <c r="F149" s="159"/>
      <c r="G149" s="159"/>
      <c r="H149" s="159"/>
      <c r="I149" s="159"/>
      <c r="J149" s="160"/>
      <c r="K149" s="42" t="str">
        <f>IF(K148&gt;=100,"Гос.задание выполнено в полном объеме",IF(K148&gt;=90,"Гос.задание выполнено",IF(K148&lt;90,"Гос.задание не выполнено")))</f>
        <v>Гос.задание выполнено в полном объеме</v>
      </c>
      <c r="L149" s="2"/>
      <c r="M149" s="2"/>
      <c r="N149" s="2"/>
      <c r="O149" s="2"/>
    </row>
    <row r="152" spans="1:11" s="44" customFormat="1" ht="37.5">
      <c r="A152" s="43" t="s">
        <v>29</v>
      </c>
      <c r="B152" s="47" t="s">
        <v>59</v>
      </c>
      <c r="F152" s="52"/>
      <c r="J152" s="45"/>
      <c r="K152" s="46"/>
    </row>
    <row r="154" spans="1:2" ht="15">
      <c r="A154" s="4" t="s">
        <v>72</v>
      </c>
      <c r="B154" s="4" t="s">
        <v>71</v>
      </c>
    </row>
  </sheetData>
  <sheetProtection/>
  <mergeCells count="50">
    <mergeCell ref="A146:J147"/>
    <mergeCell ref="A148:J149"/>
    <mergeCell ref="A1:K1"/>
    <mergeCell ref="B3:C3"/>
    <mergeCell ref="G3:J3"/>
    <mergeCell ref="A5:K5"/>
    <mergeCell ref="B7:J8"/>
    <mergeCell ref="A9:A10"/>
    <mergeCell ref="A11:K11"/>
    <mergeCell ref="A12:A16"/>
    <mergeCell ref="A19:K19"/>
    <mergeCell ref="A20:A25"/>
    <mergeCell ref="A27:K27"/>
    <mergeCell ref="A28:A33"/>
    <mergeCell ref="A71:K71"/>
    <mergeCell ref="A72:A77"/>
    <mergeCell ref="A35:K35"/>
    <mergeCell ref="A36:A41"/>
    <mergeCell ref="A43:K43"/>
    <mergeCell ref="A44:A49"/>
    <mergeCell ref="A51:A52"/>
    <mergeCell ref="B51:J52"/>
    <mergeCell ref="B111:J112"/>
    <mergeCell ref="A113:K113"/>
    <mergeCell ref="A53:A54"/>
    <mergeCell ref="A55:K55"/>
    <mergeCell ref="A56:A61"/>
    <mergeCell ref="A103:K103"/>
    <mergeCell ref="A104:A109"/>
    <mergeCell ref="A111:A112"/>
    <mergeCell ref="A63:K63"/>
    <mergeCell ref="A64:A69"/>
    <mergeCell ref="A79:K79"/>
    <mergeCell ref="A80:A85"/>
    <mergeCell ref="A87:K87"/>
    <mergeCell ref="A88:A93"/>
    <mergeCell ref="A95:K95"/>
    <mergeCell ref="A96:A101"/>
    <mergeCell ref="A114:A116"/>
    <mergeCell ref="A139:A142"/>
    <mergeCell ref="A138:K138"/>
    <mergeCell ref="A144:J145"/>
    <mergeCell ref="A119:K119"/>
    <mergeCell ref="A125:K125"/>
    <mergeCell ref="A131:K131"/>
    <mergeCell ref="A120:A123"/>
    <mergeCell ref="A132:A135"/>
    <mergeCell ref="A126:A129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45" r:id="rId1"/>
  <ignoredErrors>
    <ignoredError sqref="I29 I21 I13 I37 I45 I65 I73 I81 I89 I9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64" zoomScaleNormal="64" zoomScalePageLayoutView="0" workbookViewId="0" topLeftCell="F1">
      <selection activeCell="D4" sqref="D4"/>
    </sheetView>
  </sheetViews>
  <sheetFormatPr defaultColWidth="9.140625" defaultRowHeight="15"/>
  <cols>
    <col min="1" max="1" width="23.00390625" style="95" customWidth="1"/>
    <col min="2" max="2" width="21.8515625" style="95" customWidth="1"/>
    <col min="3" max="3" width="14.8515625" style="96" customWidth="1"/>
    <col min="4" max="4" width="52.00390625" style="95" customWidth="1"/>
    <col min="5" max="5" width="16.140625" style="95" customWidth="1"/>
    <col min="6" max="6" width="13.57421875" style="95" customWidth="1"/>
    <col min="7" max="7" width="56.421875" style="95" customWidth="1"/>
    <col min="8" max="8" width="16.8515625" style="96" customWidth="1"/>
    <col min="9" max="11" width="21.8515625" style="95" customWidth="1"/>
    <col min="12" max="12" width="21.8515625" style="98" customWidth="1"/>
    <col min="13" max="13" width="38.140625" style="95" customWidth="1"/>
    <col min="14" max="14" width="48.57421875" style="95" customWidth="1"/>
    <col min="15" max="15" width="21.8515625" style="98" customWidth="1"/>
    <col min="16" max="16" width="11.57421875" style="95" customWidth="1"/>
    <col min="17" max="19" width="9.140625" style="95" customWidth="1"/>
    <col min="20" max="20" width="45.421875" style="95" customWidth="1"/>
    <col min="21" max="16384" width="9.140625" style="95" customWidth="1"/>
  </cols>
  <sheetData>
    <row r="1" spans="5:13" ht="62.25" customHeight="1">
      <c r="E1" s="188" t="s">
        <v>91</v>
      </c>
      <c r="F1" s="188"/>
      <c r="G1" s="188"/>
      <c r="H1" s="188"/>
      <c r="I1" s="188"/>
      <c r="J1" s="188"/>
      <c r="K1" s="188"/>
      <c r="L1" s="188"/>
      <c r="M1" s="97"/>
    </row>
    <row r="2" spans="5:13" ht="18.75" customHeight="1">
      <c r="E2" s="97"/>
      <c r="F2" s="97"/>
      <c r="G2" s="97"/>
      <c r="H2" s="97"/>
      <c r="I2" s="97"/>
      <c r="J2" s="97"/>
      <c r="K2" s="97"/>
      <c r="L2" s="97"/>
      <c r="M2" s="97"/>
    </row>
    <row r="3" ht="18.75"/>
    <row r="4" spans="1:15" ht="205.5" customHeight="1">
      <c r="A4" s="99" t="s">
        <v>92</v>
      </c>
      <c r="B4" s="99" t="s">
        <v>93</v>
      </c>
      <c r="C4" s="99" t="s">
        <v>94</v>
      </c>
      <c r="D4" s="99" t="s">
        <v>95</v>
      </c>
      <c r="E4" s="99" t="s">
        <v>96</v>
      </c>
      <c r="F4" s="99" t="s">
        <v>97</v>
      </c>
      <c r="G4" s="99" t="s">
        <v>98</v>
      </c>
      <c r="H4" s="99" t="s">
        <v>6</v>
      </c>
      <c r="I4" s="99" t="s">
        <v>99</v>
      </c>
      <c r="J4" s="99" t="s">
        <v>100</v>
      </c>
      <c r="K4" s="99" t="s">
        <v>101</v>
      </c>
      <c r="L4" s="100" t="s">
        <v>102</v>
      </c>
      <c r="M4" s="99" t="s">
        <v>103</v>
      </c>
      <c r="N4" s="99" t="s">
        <v>104</v>
      </c>
      <c r="O4" s="100" t="s">
        <v>105</v>
      </c>
    </row>
    <row r="5" spans="1:15" ht="67.5" customHeight="1">
      <c r="A5" s="189" t="s">
        <v>106</v>
      </c>
      <c r="B5" s="190">
        <v>2443010000</v>
      </c>
      <c r="C5" s="191" t="s">
        <v>24</v>
      </c>
      <c r="D5" s="180" t="s">
        <v>107</v>
      </c>
      <c r="E5" s="193" t="s">
        <v>108</v>
      </c>
      <c r="F5" s="103" t="s">
        <v>109</v>
      </c>
      <c r="G5" s="103" t="s">
        <v>110</v>
      </c>
      <c r="H5" s="101" t="s">
        <v>111</v>
      </c>
      <c r="I5" s="104">
        <v>6.7</v>
      </c>
      <c r="J5" s="104">
        <v>7.1</v>
      </c>
      <c r="K5" s="105">
        <v>100</v>
      </c>
      <c r="L5" s="171">
        <f>(K5+K6+K7+K8+K9+K10)/6</f>
        <v>100</v>
      </c>
      <c r="M5" s="103" t="s">
        <v>49</v>
      </c>
      <c r="N5" s="106" t="s">
        <v>48</v>
      </c>
      <c r="O5" s="185">
        <f>(L5+L11)/2</f>
        <v>101</v>
      </c>
    </row>
    <row r="6" spans="1:15" ht="51" customHeight="1">
      <c r="A6" s="189"/>
      <c r="B6" s="190"/>
      <c r="C6" s="192"/>
      <c r="D6" s="181"/>
      <c r="E6" s="193"/>
      <c r="F6" s="103" t="s">
        <v>109</v>
      </c>
      <c r="G6" s="103" t="s">
        <v>112</v>
      </c>
      <c r="H6" s="101" t="s">
        <v>113</v>
      </c>
      <c r="I6" s="104">
        <v>0</v>
      </c>
      <c r="J6" s="104">
        <v>0</v>
      </c>
      <c r="K6" s="107">
        <v>100</v>
      </c>
      <c r="L6" s="172"/>
      <c r="M6" s="103" t="s">
        <v>49</v>
      </c>
      <c r="N6" s="106" t="s">
        <v>50</v>
      </c>
      <c r="O6" s="186"/>
    </row>
    <row r="7" spans="1:15" ht="36.75" customHeight="1">
      <c r="A7" s="189"/>
      <c r="B7" s="190"/>
      <c r="C7" s="192"/>
      <c r="D7" s="181"/>
      <c r="E7" s="193"/>
      <c r="F7" s="108" t="s">
        <v>109</v>
      </c>
      <c r="G7" s="108" t="s">
        <v>114</v>
      </c>
      <c r="H7" s="102" t="s">
        <v>111</v>
      </c>
      <c r="I7" s="109" t="s">
        <v>115</v>
      </c>
      <c r="J7" s="104">
        <v>99.2</v>
      </c>
      <c r="K7" s="110">
        <v>100</v>
      </c>
      <c r="L7" s="172"/>
      <c r="M7" s="103" t="s">
        <v>49</v>
      </c>
      <c r="N7" s="106" t="s">
        <v>116</v>
      </c>
      <c r="O7" s="186"/>
    </row>
    <row r="8" spans="1:15" ht="51" customHeight="1">
      <c r="A8" s="189"/>
      <c r="B8" s="190"/>
      <c r="C8" s="192"/>
      <c r="D8" s="181"/>
      <c r="E8" s="193"/>
      <c r="F8" s="103" t="s">
        <v>109</v>
      </c>
      <c r="G8" s="103" t="s">
        <v>117</v>
      </c>
      <c r="H8" s="101" t="s">
        <v>111</v>
      </c>
      <c r="I8" s="63" t="s">
        <v>115</v>
      </c>
      <c r="J8" s="104">
        <v>96.3</v>
      </c>
      <c r="K8" s="107">
        <v>100</v>
      </c>
      <c r="L8" s="172"/>
      <c r="M8" s="111" t="s">
        <v>49</v>
      </c>
      <c r="N8" s="68" t="s">
        <v>118</v>
      </c>
      <c r="O8" s="186"/>
    </row>
    <row r="9" spans="1:18" ht="38.25" customHeight="1">
      <c r="A9" s="189"/>
      <c r="B9" s="190"/>
      <c r="C9" s="192"/>
      <c r="D9" s="181"/>
      <c r="E9" s="193"/>
      <c r="F9" s="103" t="s">
        <v>109</v>
      </c>
      <c r="G9" s="108" t="s">
        <v>119</v>
      </c>
      <c r="H9" s="102" t="s">
        <v>111</v>
      </c>
      <c r="I9" s="109" t="s">
        <v>120</v>
      </c>
      <c r="J9" s="104">
        <v>100</v>
      </c>
      <c r="K9" s="107">
        <v>100</v>
      </c>
      <c r="L9" s="172"/>
      <c r="M9" s="103" t="s">
        <v>49</v>
      </c>
      <c r="N9" s="68" t="s">
        <v>52</v>
      </c>
      <c r="O9" s="186"/>
      <c r="R9" s="112"/>
    </row>
    <row r="10" spans="1:15" ht="39.75" customHeight="1">
      <c r="A10" s="189"/>
      <c r="B10" s="190"/>
      <c r="C10" s="192"/>
      <c r="D10" s="181"/>
      <c r="E10" s="193"/>
      <c r="F10" s="103" t="s">
        <v>109</v>
      </c>
      <c r="G10" s="108" t="s">
        <v>121</v>
      </c>
      <c r="H10" s="101" t="s">
        <v>111</v>
      </c>
      <c r="I10" s="113">
        <v>70</v>
      </c>
      <c r="J10" s="104">
        <v>70</v>
      </c>
      <c r="K10" s="107">
        <v>100</v>
      </c>
      <c r="L10" s="173"/>
      <c r="M10" s="114" t="s">
        <v>49</v>
      </c>
      <c r="N10" s="63" t="s">
        <v>122</v>
      </c>
      <c r="O10" s="186"/>
    </row>
    <row r="11" spans="1:15" ht="36.75" customHeight="1">
      <c r="A11" s="189"/>
      <c r="B11" s="190"/>
      <c r="C11" s="192"/>
      <c r="D11" s="181"/>
      <c r="E11" s="193"/>
      <c r="F11" s="103" t="s">
        <v>123</v>
      </c>
      <c r="G11" s="103" t="s">
        <v>124</v>
      </c>
      <c r="H11" s="101" t="s">
        <v>23</v>
      </c>
      <c r="I11" s="113">
        <v>67</v>
      </c>
      <c r="J11" s="104">
        <v>72</v>
      </c>
      <c r="K11" s="107">
        <v>102</v>
      </c>
      <c r="L11" s="110">
        <f>K11</f>
        <v>102</v>
      </c>
      <c r="M11" s="103" t="s">
        <v>49</v>
      </c>
      <c r="N11" s="106" t="s">
        <v>48</v>
      </c>
      <c r="O11" s="187"/>
    </row>
    <row r="12" spans="1:15" ht="38.25" customHeight="1">
      <c r="A12" s="189"/>
      <c r="B12" s="190"/>
      <c r="C12" s="192"/>
      <c r="D12" s="181"/>
      <c r="E12" s="175" t="s">
        <v>31</v>
      </c>
      <c r="F12" s="175"/>
      <c r="G12" s="175"/>
      <c r="H12" s="101" t="s">
        <v>23</v>
      </c>
      <c r="I12" s="113">
        <v>4</v>
      </c>
      <c r="J12" s="104">
        <v>4</v>
      </c>
      <c r="K12" s="107">
        <v>100</v>
      </c>
      <c r="L12" s="116"/>
      <c r="M12" s="103" t="s">
        <v>49</v>
      </c>
      <c r="N12" s="106" t="s">
        <v>48</v>
      </c>
      <c r="O12" s="115"/>
    </row>
    <row r="13" spans="1:15" ht="38.25" customHeight="1">
      <c r="A13" s="189"/>
      <c r="B13" s="190"/>
      <c r="C13" s="192"/>
      <c r="D13" s="181"/>
      <c r="E13" s="175" t="s">
        <v>32</v>
      </c>
      <c r="F13" s="175"/>
      <c r="G13" s="175"/>
      <c r="H13" s="101" t="s">
        <v>23</v>
      </c>
      <c r="I13" s="113">
        <v>19</v>
      </c>
      <c r="J13" s="104">
        <v>19</v>
      </c>
      <c r="K13" s="107">
        <v>100</v>
      </c>
      <c r="L13" s="116"/>
      <c r="M13" s="103" t="s">
        <v>49</v>
      </c>
      <c r="N13" s="106" t="s">
        <v>48</v>
      </c>
      <c r="O13" s="115"/>
    </row>
    <row r="14" spans="1:15" ht="68.25" customHeight="1">
      <c r="A14" s="189"/>
      <c r="B14" s="190"/>
      <c r="C14" s="192"/>
      <c r="D14" s="181"/>
      <c r="E14" s="175" t="s">
        <v>125</v>
      </c>
      <c r="F14" s="175"/>
      <c r="G14" s="175"/>
      <c r="H14" s="101" t="s">
        <v>23</v>
      </c>
      <c r="I14" s="113">
        <v>7</v>
      </c>
      <c r="J14" s="104">
        <v>7</v>
      </c>
      <c r="K14" s="107">
        <v>100</v>
      </c>
      <c r="L14" s="116"/>
      <c r="M14" s="103" t="s">
        <v>49</v>
      </c>
      <c r="N14" s="106" t="s">
        <v>48</v>
      </c>
      <c r="O14" s="115"/>
    </row>
    <row r="15" spans="1:15" ht="30" customHeight="1">
      <c r="A15" s="189"/>
      <c r="B15" s="190"/>
      <c r="C15" s="192"/>
      <c r="D15" s="181"/>
      <c r="E15" s="175" t="s">
        <v>126</v>
      </c>
      <c r="F15" s="175"/>
      <c r="G15" s="175"/>
      <c r="H15" s="101" t="s">
        <v>23</v>
      </c>
      <c r="I15" s="113">
        <v>4</v>
      </c>
      <c r="J15" s="104">
        <v>4</v>
      </c>
      <c r="K15" s="107">
        <v>100</v>
      </c>
      <c r="L15" s="116"/>
      <c r="M15" s="103" t="s">
        <v>49</v>
      </c>
      <c r="N15" s="106" t="s">
        <v>48</v>
      </c>
      <c r="O15" s="115"/>
    </row>
    <row r="16" spans="1:15" ht="60.75" customHeight="1">
      <c r="A16" s="189"/>
      <c r="B16" s="190"/>
      <c r="C16" s="192"/>
      <c r="D16" s="181"/>
      <c r="E16" s="175" t="s">
        <v>127</v>
      </c>
      <c r="F16" s="175"/>
      <c r="G16" s="175"/>
      <c r="H16" s="101" t="s">
        <v>23</v>
      </c>
      <c r="I16" s="113">
        <v>33</v>
      </c>
      <c r="J16" s="104">
        <v>38</v>
      </c>
      <c r="K16" s="107">
        <v>110</v>
      </c>
      <c r="L16" s="116"/>
      <c r="M16" s="103" t="s">
        <v>49</v>
      </c>
      <c r="N16" s="106" t="s">
        <v>48</v>
      </c>
      <c r="O16" s="115"/>
    </row>
    <row r="17" spans="1:15" ht="73.5" customHeight="1">
      <c r="A17" s="189"/>
      <c r="B17" s="190"/>
      <c r="C17" s="191" t="s">
        <v>25</v>
      </c>
      <c r="D17" s="180" t="s">
        <v>128</v>
      </c>
      <c r="E17" s="193" t="s">
        <v>129</v>
      </c>
      <c r="F17" s="103" t="s">
        <v>109</v>
      </c>
      <c r="G17" s="103" t="s">
        <v>130</v>
      </c>
      <c r="H17" s="101" t="s">
        <v>111</v>
      </c>
      <c r="I17" s="99">
        <v>92.1</v>
      </c>
      <c r="J17" s="104">
        <v>91.7</v>
      </c>
      <c r="K17" s="105">
        <v>100</v>
      </c>
      <c r="L17" s="171">
        <f>(K17+K18+K19+K20+K21+K22)/6</f>
        <v>100</v>
      </c>
      <c r="M17" s="103" t="s">
        <v>49</v>
      </c>
      <c r="N17" s="106" t="s">
        <v>48</v>
      </c>
      <c r="O17" s="184">
        <f>(L17+L23)/2</f>
        <v>101.5</v>
      </c>
    </row>
    <row r="18" spans="1:15" ht="51" customHeight="1">
      <c r="A18" s="189"/>
      <c r="B18" s="190"/>
      <c r="C18" s="192"/>
      <c r="D18" s="181"/>
      <c r="E18" s="193"/>
      <c r="F18" s="103" t="s">
        <v>109</v>
      </c>
      <c r="G18" s="103" t="s">
        <v>112</v>
      </c>
      <c r="H18" s="101" t="s">
        <v>113</v>
      </c>
      <c r="I18" s="104">
        <v>0</v>
      </c>
      <c r="J18" s="104">
        <v>0</v>
      </c>
      <c r="K18" s="107">
        <v>100</v>
      </c>
      <c r="L18" s="172"/>
      <c r="M18" s="103" t="s">
        <v>49</v>
      </c>
      <c r="N18" s="106" t="s">
        <v>50</v>
      </c>
      <c r="O18" s="184"/>
    </row>
    <row r="19" spans="1:15" ht="51" customHeight="1">
      <c r="A19" s="189"/>
      <c r="B19" s="190"/>
      <c r="C19" s="192"/>
      <c r="D19" s="181"/>
      <c r="E19" s="193"/>
      <c r="F19" s="108" t="s">
        <v>109</v>
      </c>
      <c r="G19" s="108" t="s">
        <v>114</v>
      </c>
      <c r="H19" s="102" t="s">
        <v>111</v>
      </c>
      <c r="I19" s="104" t="s">
        <v>115</v>
      </c>
      <c r="J19" s="104">
        <v>99.2</v>
      </c>
      <c r="K19" s="110">
        <v>100</v>
      </c>
      <c r="L19" s="172"/>
      <c r="M19" s="103" t="s">
        <v>49</v>
      </c>
      <c r="N19" s="106" t="s">
        <v>116</v>
      </c>
      <c r="O19" s="184"/>
    </row>
    <row r="20" spans="1:15" ht="51" customHeight="1">
      <c r="A20" s="189"/>
      <c r="B20" s="190"/>
      <c r="C20" s="192"/>
      <c r="D20" s="181"/>
      <c r="E20" s="193"/>
      <c r="F20" s="103" t="s">
        <v>109</v>
      </c>
      <c r="G20" s="103" t="s">
        <v>117</v>
      </c>
      <c r="H20" s="101" t="s">
        <v>111</v>
      </c>
      <c r="I20" s="113" t="s">
        <v>115</v>
      </c>
      <c r="J20" s="110">
        <v>96.3</v>
      </c>
      <c r="K20" s="107">
        <v>100</v>
      </c>
      <c r="L20" s="172"/>
      <c r="M20" s="103" t="s">
        <v>49</v>
      </c>
      <c r="N20" s="68" t="s">
        <v>118</v>
      </c>
      <c r="O20" s="184"/>
    </row>
    <row r="21" spans="1:15" ht="51" customHeight="1">
      <c r="A21" s="189"/>
      <c r="B21" s="190"/>
      <c r="C21" s="192"/>
      <c r="D21" s="181"/>
      <c r="E21" s="193"/>
      <c r="F21" s="108" t="s">
        <v>109</v>
      </c>
      <c r="G21" s="108" t="s">
        <v>119</v>
      </c>
      <c r="H21" s="102" t="s">
        <v>111</v>
      </c>
      <c r="I21" s="104" t="s">
        <v>120</v>
      </c>
      <c r="J21" s="104">
        <v>100</v>
      </c>
      <c r="K21" s="110">
        <v>100</v>
      </c>
      <c r="L21" s="172"/>
      <c r="M21" s="103" t="s">
        <v>49</v>
      </c>
      <c r="N21" s="68" t="s">
        <v>52</v>
      </c>
      <c r="O21" s="184"/>
    </row>
    <row r="22" spans="1:15" ht="51" customHeight="1">
      <c r="A22" s="189"/>
      <c r="B22" s="190"/>
      <c r="C22" s="192"/>
      <c r="D22" s="181"/>
      <c r="E22" s="193"/>
      <c r="F22" s="108" t="s">
        <v>109</v>
      </c>
      <c r="G22" s="108" t="s">
        <v>121</v>
      </c>
      <c r="H22" s="102" t="s">
        <v>111</v>
      </c>
      <c r="I22" s="104">
        <v>70</v>
      </c>
      <c r="J22" s="118">
        <v>70</v>
      </c>
      <c r="K22" s="110">
        <v>100</v>
      </c>
      <c r="L22" s="173"/>
      <c r="M22" s="103" t="s">
        <v>49</v>
      </c>
      <c r="N22" s="63" t="s">
        <v>122</v>
      </c>
      <c r="O22" s="184"/>
    </row>
    <row r="23" spans="1:15" ht="51" customHeight="1">
      <c r="A23" s="189"/>
      <c r="B23" s="190"/>
      <c r="C23" s="192"/>
      <c r="D23" s="181"/>
      <c r="E23" s="193"/>
      <c r="F23" s="103" t="s">
        <v>123</v>
      </c>
      <c r="G23" s="103" t="s">
        <v>124</v>
      </c>
      <c r="H23" s="101" t="s">
        <v>23</v>
      </c>
      <c r="I23" s="119">
        <v>921</v>
      </c>
      <c r="J23" s="120">
        <v>931</v>
      </c>
      <c r="K23" s="110">
        <v>103</v>
      </c>
      <c r="L23" s="107">
        <f>K23</f>
        <v>103</v>
      </c>
      <c r="M23" s="103" t="s">
        <v>49</v>
      </c>
      <c r="N23" s="106" t="s">
        <v>48</v>
      </c>
      <c r="O23" s="184"/>
    </row>
    <row r="24" spans="1:15" ht="51" customHeight="1">
      <c r="A24" s="189"/>
      <c r="B24" s="190"/>
      <c r="C24" s="192"/>
      <c r="D24" s="181"/>
      <c r="E24" s="175" t="s">
        <v>15</v>
      </c>
      <c r="F24" s="175"/>
      <c r="G24" s="175"/>
      <c r="H24" s="101" t="s">
        <v>23</v>
      </c>
      <c r="I24" s="113">
        <v>11</v>
      </c>
      <c r="J24" s="121">
        <v>12</v>
      </c>
      <c r="K24" s="116">
        <v>100</v>
      </c>
      <c r="L24" s="122"/>
      <c r="M24" s="123" t="s">
        <v>49</v>
      </c>
      <c r="N24" s="106" t="s">
        <v>48</v>
      </c>
      <c r="O24" s="117"/>
    </row>
    <row r="25" spans="1:15" ht="51" customHeight="1">
      <c r="A25" s="189"/>
      <c r="B25" s="190"/>
      <c r="C25" s="192"/>
      <c r="D25" s="181"/>
      <c r="E25" s="175" t="s">
        <v>131</v>
      </c>
      <c r="F25" s="175"/>
      <c r="G25" s="175"/>
      <c r="H25" s="101" t="s">
        <v>23</v>
      </c>
      <c r="I25" s="113">
        <v>15</v>
      </c>
      <c r="J25" s="121">
        <v>17</v>
      </c>
      <c r="K25" s="116">
        <v>110</v>
      </c>
      <c r="L25" s="122"/>
      <c r="M25" s="123" t="s">
        <v>49</v>
      </c>
      <c r="N25" s="106" t="s">
        <v>48</v>
      </c>
      <c r="O25" s="117"/>
    </row>
    <row r="26" spans="1:15" ht="51" customHeight="1">
      <c r="A26" s="189"/>
      <c r="B26" s="190"/>
      <c r="C26" s="192"/>
      <c r="D26" s="181"/>
      <c r="E26" s="175" t="s">
        <v>31</v>
      </c>
      <c r="F26" s="175"/>
      <c r="G26" s="175"/>
      <c r="H26" s="101" t="s">
        <v>23</v>
      </c>
      <c r="I26" s="113">
        <v>49</v>
      </c>
      <c r="J26" s="121">
        <v>54</v>
      </c>
      <c r="K26" s="116">
        <v>110</v>
      </c>
      <c r="L26" s="122"/>
      <c r="M26" s="123" t="s">
        <v>49</v>
      </c>
      <c r="N26" s="106" t="s">
        <v>48</v>
      </c>
      <c r="O26" s="117"/>
    </row>
    <row r="27" spans="1:15" ht="51" customHeight="1">
      <c r="A27" s="189"/>
      <c r="B27" s="190"/>
      <c r="C27" s="192"/>
      <c r="D27" s="181"/>
      <c r="E27" s="175" t="s">
        <v>32</v>
      </c>
      <c r="F27" s="175"/>
      <c r="G27" s="175"/>
      <c r="H27" s="101" t="s">
        <v>23</v>
      </c>
      <c r="I27" s="113">
        <v>343</v>
      </c>
      <c r="J27" s="121">
        <v>343</v>
      </c>
      <c r="K27" s="116">
        <v>100</v>
      </c>
      <c r="L27" s="122"/>
      <c r="M27" s="123" t="s">
        <v>49</v>
      </c>
      <c r="N27" s="106" t="s">
        <v>48</v>
      </c>
      <c r="O27" s="117"/>
    </row>
    <row r="28" spans="1:15" ht="64.5" customHeight="1">
      <c r="A28" s="189"/>
      <c r="B28" s="190"/>
      <c r="C28" s="192"/>
      <c r="D28" s="181"/>
      <c r="E28" s="175" t="s">
        <v>125</v>
      </c>
      <c r="F28" s="175"/>
      <c r="G28" s="175"/>
      <c r="H28" s="101" t="s">
        <v>23</v>
      </c>
      <c r="I28" s="113">
        <v>114</v>
      </c>
      <c r="J28" s="121">
        <v>116</v>
      </c>
      <c r="K28" s="116">
        <v>101.8</v>
      </c>
      <c r="L28" s="122"/>
      <c r="M28" s="123" t="s">
        <v>49</v>
      </c>
      <c r="N28" s="106" t="s">
        <v>48</v>
      </c>
      <c r="O28" s="117"/>
    </row>
    <row r="29" spans="1:15" ht="35.25" customHeight="1">
      <c r="A29" s="189"/>
      <c r="B29" s="190"/>
      <c r="C29" s="192"/>
      <c r="D29" s="181"/>
      <c r="E29" s="175" t="s">
        <v>126</v>
      </c>
      <c r="F29" s="175"/>
      <c r="G29" s="175"/>
      <c r="H29" s="101" t="s">
        <v>23</v>
      </c>
      <c r="I29" s="113">
        <v>132</v>
      </c>
      <c r="J29" s="121">
        <v>132</v>
      </c>
      <c r="K29" s="116">
        <v>100</v>
      </c>
      <c r="L29" s="122"/>
      <c r="M29" s="123" t="s">
        <v>49</v>
      </c>
      <c r="N29" s="106" t="s">
        <v>48</v>
      </c>
      <c r="O29" s="117"/>
    </row>
    <row r="30" spans="1:15" ht="64.5" customHeight="1">
      <c r="A30" s="189"/>
      <c r="B30" s="190"/>
      <c r="C30" s="192"/>
      <c r="D30" s="181"/>
      <c r="E30" s="175" t="s">
        <v>127</v>
      </c>
      <c r="F30" s="175"/>
      <c r="G30" s="175"/>
      <c r="H30" s="101" t="s">
        <v>23</v>
      </c>
      <c r="I30" s="113">
        <v>257</v>
      </c>
      <c r="J30" s="121">
        <v>257</v>
      </c>
      <c r="K30" s="116">
        <v>100</v>
      </c>
      <c r="L30" s="122"/>
      <c r="M30" s="123" t="s">
        <v>49</v>
      </c>
      <c r="N30" s="106" t="s">
        <v>48</v>
      </c>
      <c r="O30" s="117"/>
    </row>
    <row r="31" spans="1:15" ht="70.5" customHeight="1">
      <c r="A31" s="189"/>
      <c r="B31" s="190"/>
      <c r="C31" s="177" t="s">
        <v>42</v>
      </c>
      <c r="D31" s="180" t="s">
        <v>132</v>
      </c>
      <c r="E31" s="183" t="s">
        <v>108</v>
      </c>
      <c r="F31" s="123" t="s">
        <v>109</v>
      </c>
      <c r="G31" s="124" t="s">
        <v>110</v>
      </c>
      <c r="H31" s="125" t="s">
        <v>133</v>
      </c>
      <c r="I31" s="126">
        <v>1.2</v>
      </c>
      <c r="J31" s="126">
        <v>1.2</v>
      </c>
      <c r="K31" s="105">
        <v>100</v>
      </c>
      <c r="L31" s="171">
        <f>(K31+K32+K33+K34)/4</f>
        <v>100</v>
      </c>
      <c r="M31" s="124" t="s">
        <v>49</v>
      </c>
      <c r="N31" s="106" t="s">
        <v>48</v>
      </c>
      <c r="O31" s="174">
        <f>(L31+L35)/2</f>
        <v>100</v>
      </c>
    </row>
    <row r="32" spans="1:15" ht="51" customHeight="1">
      <c r="A32" s="189"/>
      <c r="B32" s="190"/>
      <c r="C32" s="178"/>
      <c r="D32" s="181"/>
      <c r="E32" s="183"/>
      <c r="F32" s="127" t="s">
        <v>109</v>
      </c>
      <c r="G32" s="108" t="s">
        <v>114</v>
      </c>
      <c r="H32" s="102" t="s">
        <v>133</v>
      </c>
      <c r="I32" s="104" t="s">
        <v>115</v>
      </c>
      <c r="J32" s="104">
        <v>99.2</v>
      </c>
      <c r="K32" s="110">
        <v>100</v>
      </c>
      <c r="L32" s="172"/>
      <c r="M32" s="128" t="s">
        <v>49</v>
      </c>
      <c r="N32" s="106" t="s">
        <v>116</v>
      </c>
      <c r="O32" s="174"/>
    </row>
    <row r="33" spans="1:15" ht="51" customHeight="1">
      <c r="A33" s="189"/>
      <c r="B33" s="190"/>
      <c r="C33" s="178"/>
      <c r="D33" s="181"/>
      <c r="E33" s="183"/>
      <c r="F33" s="123" t="s">
        <v>109</v>
      </c>
      <c r="G33" s="108" t="s">
        <v>117</v>
      </c>
      <c r="H33" s="102" t="s">
        <v>133</v>
      </c>
      <c r="I33" s="113" t="s">
        <v>115</v>
      </c>
      <c r="J33" s="110">
        <v>96.3</v>
      </c>
      <c r="K33" s="107">
        <v>100</v>
      </c>
      <c r="L33" s="172"/>
      <c r="M33" s="128" t="s">
        <v>49</v>
      </c>
      <c r="N33" s="68" t="s">
        <v>118</v>
      </c>
      <c r="O33" s="174"/>
    </row>
    <row r="34" spans="1:15" ht="51" customHeight="1">
      <c r="A34" s="189"/>
      <c r="B34" s="190"/>
      <c r="C34" s="178"/>
      <c r="D34" s="181"/>
      <c r="E34" s="183"/>
      <c r="F34" s="127" t="s">
        <v>109</v>
      </c>
      <c r="G34" s="108" t="s">
        <v>119</v>
      </c>
      <c r="H34" s="102" t="s">
        <v>133</v>
      </c>
      <c r="I34" s="104" t="s">
        <v>120</v>
      </c>
      <c r="J34" s="104">
        <v>100</v>
      </c>
      <c r="K34" s="110">
        <v>100</v>
      </c>
      <c r="L34" s="173"/>
      <c r="M34" s="128" t="s">
        <v>49</v>
      </c>
      <c r="N34" s="68" t="s">
        <v>52</v>
      </c>
      <c r="O34" s="174"/>
    </row>
    <row r="35" spans="1:15" ht="51" customHeight="1">
      <c r="A35" s="189"/>
      <c r="B35" s="190"/>
      <c r="C35" s="178"/>
      <c r="D35" s="181"/>
      <c r="E35" s="183"/>
      <c r="F35" s="103" t="s">
        <v>123</v>
      </c>
      <c r="G35" s="103" t="s">
        <v>124</v>
      </c>
      <c r="H35" s="101" t="s">
        <v>23</v>
      </c>
      <c r="I35" s="113">
        <v>12</v>
      </c>
      <c r="J35" s="104">
        <v>12</v>
      </c>
      <c r="K35" s="110">
        <f>(K36+K37+K38+K39+K40)/5</f>
        <v>100</v>
      </c>
      <c r="L35" s="107">
        <f>K35</f>
        <v>100</v>
      </c>
      <c r="M35" s="103" t="s">
        <v>49</v>
      </c>
      <c r="N35" s="106" t="s">
        <v>48</v>
      </c>
      <c r="O35" s="174"/>
    </row>
    <row r="36" spans="1:15" ht="67.5" customHeight="1">
      <c r="A36" s="189"/>
      <c r="B36" s="190"/>
      <c r="C36" s="178"/>
      <c r="D36" s="181"/>
      <c r="E36" s="175" t="s">
        <v>31</v>
      </c>
      <c r="F36" s="175"/>
      <c r="G36" s="175"/>
      <c r="H36" s="101" t="s">
        <v>23</v>
      </c>
      <c r="I36" s="128">
        <v>3</v>
      </c>
      <c r="J36" s="128">
        <v>3</v>
      </c>
      <c r="K36" s="99">
        <v>100</v>
      </c>
      <c r="L36" s="129"/>
      <c r="M36" s="128" t="s">
        <v>49</v>
      </c>
      <c r="N36" s="106" t="s">
        <v>48</v>
      </c>
      <c r="O36" s="176"/>
    </row>
    <row r="37" spans="1:15" ht="54.75" customHeight="1">
      <c r="A37" s="189"/>
      <c r="B37" s="190"/>
      <c r="C37" s="178"/>
      <c r="D37" s="181"/>
      <c r="E37" s="175" t="s">
        <v>32</v>
      </c>
      <c r="F37" s="175"/>
      <c r="G37" s="175"/>
      <c r="H37" s="101" t="s">
        <v>23</v>
      </c>
      <c r="I37" s="128">
        <v>3</v>
      </c>
      <c r="J37" s="128">
        <v>3</v>
      </c>
      <c r="K37" s="99">
        <v>100</v>
      </c>
      <c r="L37" s="129"/>
      <c r="M37" s="128" t="s">
        <v>49</v>
      </c>
      <c r="N37" s="106" t="s">
        <v>48</v>
      </c>
      <c r="O37" s="176"/>
    </row>
    <row r="38" spans="1:15" ht="49.5" customHeight="1">
      <c r="A38" s="189"/>
      <c r="B38" s="190"/>
      <c r="C38" s="178"/>
      <c r="D38" s="181"/>
      <c r="E38" s="175" t="s">
        <v>125</v>
      </c>
      <c r="F38" s="175"/>
      <c r="G38" s="175"/>
      <c r="H38" s="101" t="s">
        <v>23</v>
      </c>
      <c r="I38" s="128">
        <v>2</v>
      </c>
      <c r="J38" s="128">
        <v>2</v>
      </c>
      <c r="K38" s="99">
        <v>100</v>
      </c>
      <c r="L38" s="129"/>
      <c r="M38" s="128" t="s">
        <v>49</v>
      </c>
      <c r="N38" s="106" t="s">
        <v>48</v>
      </c>
      <c r="O38" s="176"/>
    </row>
    <row r="39" spans="1:15" ht="28.5" customHeight="1">
      <c r="A39" s="189"/>
      <c r="B39" s="190"/>
      <c r="C39" s="178"/>
      <c r="D39" s="181"/>
      <c r="E39" s="175" t="s">
        <v>126</v>
      </c>
      <c r="F39" s="175"/>
      <c r="G39" s="175"/>
      <c r="H39" s="101" t="s">
        <v>23</v>
      </c>
      <c r="I39" s="128">
        <v>3</v>
      </c>
      <c r="J39" s="128">
        <v>3</v>
      </c>
      <c r="K39" s="99">
        <v>100</v>
      </c>
      <c r="L39" s="129"/>
      <c r="M39" s="128" t="s">
        <v>49</v>
      </c>
      <c r="N39" s="106" t="s">
        <v>48</v>
      </c>
      <c r="O39" s="176"/>
    </row>
    <row r="40" spans="1:15" ht="49.5" customHeight="1">
      <c r="A40" s="189"/>
      <c r="B40" s="190"/>
      <c r="C40" s="179"/>
      <c r="D40" s="182"/>
      <c r="E40" s="175" t="s">
        <v>127</v>
      </c>
      <c r="F40" s="175"/>
      <c r="G40" s="175"/>
      <c r="H40" s="101" t="s">
        <v>23</v>
      </c>
      <c r="I40" s="128">
        <v>1</v>
      </c>
      <c r="J40" s="128">
        <v>1</v>
      </c>
      <c r="K40" s="99">
        <v>100</v>
      </c>
      <c r="L40" s="129"/>
      <c r="M40" s="128" t="s">
        <v>49</v>
      </c>
      <c r="N40" s="106" t="s">
        <v>48</v>
      </c>
      <c r="O40" s="176"/>
    </row>
    <row r="42" spans="1:4" ht="29.25" customHeight="1">
      <c r="A42" s="170" t="s">
        <v>134</v>
      </c>
      <c r="B42" s="170"/>
      <c r="C42" s="170"/>
      <c r="D42" s="170"/>
    </row>
  </sheetData>
  <sheetProtection/>
  <mergeCells count="37">
    <mergeCell ref="E1:L1"/>
    <mergeCell ref="A5:A40"/>
    <mergeCell ref="B5:B40"/>
    <mergeCell ref="C5:C16"/>
    <mergeCell ref="D5:D16"/>
    <mergeCell ref="E5:E11"/>
    <mergeCell ref="L5:L10"/>
    <mergeCell ref="C17:C30"/>
    <mergeCell ref="D17:D30"/>
    <mergeCell ref="E17:E23"/>
    <mergeCell ref="O5:O11"/>
    <mergeCell ref="E12:G12"/>
    <mergeCell ref="E13:G13"/>
    <mergeCell ref="E14:G14"/>
    <mergeCell ref="E15:G15"/>
    <mergeCell ref="E16:G16"/>
    <mergeCell ref="L17:L22"/>
    <mergeCell ref="O17:O23"/>
    <mergeCell ref="E24:G24"/>
    <mergeCell ref="E25:G25"/>
    <mergeCell ref="E26:G26"/>
    <mergeCell ref="E27:G27"/>
    <mergeCell ref="E28:G28"/>
    <mergeCell ref="E29:G29"/>
    <mergeCell ref="E30:G30"/>
    <mergeCell ref="C31:C40"/>
    <mergeCell ref="D31:D40"/>
    <mergeCell ref="E31:E35"/>
    <mergeCell ref="A42:D42"/>
    <mergeCell ref="L31:L34"/>
    <mergeCell ref="O31:O35"/>
    <mergeCell ref="E36:G36"/>
    <mergeCell ref="O36:O40"/>
    <mergeCell ref="E37:G37"/>
    <mergeCell ref="E38:G38"/>
    <mergeCell ref="E39:G39"/>
    <mergeCell ref="E40:G40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4"/>
  <sheetViews>
    <sheetView zoomScale="64" zoomScaleNormal="64" zoomScalePageLayoutView="0" workbookViewId="0" topLeftCell="A103">
      <selection activeCell="I110" sqref="I110"/>
    </sheetView>
  </sheetViews>
  <sheetFormatPr defaultColWidth="9.140625" defaultRowHeight="15"/>
  <cols>
    <col min="1" max="1" width="19.57421875" style="4" customWidth="1"/>
    <col min="2" max="2" width="70.8515625" style="4" customWidth="1"/>
    <col min="3" max="3" width="10.140625" style="4" customWidth="1"/>
    <col min="4" max="4" width="72.8515625" style="4" customWidth="1"/>
    <col min="5" max="5" width="6.57421875" style="4" customWidth="1"/>
    <col min="6" max="6" width="11.140625" style="51" customWidth="1"/>
    <col min="7" max="7" width="15.8515625" style="4" customWidth="1"/>
    <col min="8" max="8" width="26.421875" style="4" customWidth="1"/>
    <col min="9" max="9" width="11.57421875" style="4" customWidth="1"/>
    <col min="10" max="10" width="18.421875" style="39" customWidth="1"/>
    <col min="11" max="11" width="23.57421875" style="40" customWidth="1"/>
    <col min="12" max="16384" width="9.140625" style="4" customWidth="1"/>
  </cols>
  <sheetData>
    <row r="1" spans="1:16" ht="30.75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"/>
      <c r="M1" s="2"/>
      <c r="N1" s="2"/>
      <c r="O1" s="3"/>
      <c r="P1" s="3"/>
    </row>
    <row r="2" spans="1:14" ht="11.25" customHeight="1">
      <c r="A2" s="5"/>
      <c r="B2" s="5"/>
      <c r="C2" s="5"/>
      <c r="D2" s="5"/>
      <c r="E2" s="5"/>
      <c r="F2" s="48"/>
      <c r="G2" s="5"/>
      <c r="H2" s="5"/>
      <c r="I2" s="5"/>
      <c r="J2" s="1"/>
      <c r="K2" s="1"/>
      <c r="L2" s="2"/>
      <c r="M2" s="2"/>
      <c r="N2" s="2"/>
    </row>
    <row r="3" spans="1:11" ht="15.75">
      <c r="A3" s="6"/>
      <c r="B3" s="151" t="s">
        <v>1</v>
      </c>
      <c r="C3" s="151"/>
      <c r="D3" s="53" t="s">
        <v>136</v>
      </c>
      <c r="E3" s="7">
        <v>20</v>
      </c>
      <c r="F3" s="49">
        <v>23</v>
      </c>
      <c r="G3" s="152" t="s">
        <v>2</v>
      </c>
      <c r="H3" s="152"/>
      <c r="I3" s="152"/>
      <c r="J3" s="152"/>
      <c r="K3" s="8"/>
    </row>
    <row r="4" spans="4:11" ht="15.75">
      <c r="D4" s="9"/>
      <c r="E4" s="9"/>
      <c r="F4" s="10"/>
      <c r="G4" s="10"/>
      <c r="H4" s="10"/>
      <c r="I4" s="10"/>
      <c r="J4" s="11"/>
      <c r="K4" s="12"/>
    </row>
    <row r="5" spans="1:11" ht="26.25" customHeight="1">
      <c r="A5" s="153" t="s">
        <v>46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21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ht="15.75" customHeight="1">
      <c r="A7" s="202" t="s">
        <v>24</v>
      </c>
      <c r="B7" s="146" t="s">
        <v>138</v>
      </c>
      <c r="C7" s="146"/>
      <c r="D7" s="146"/>
      <c r="E7" s="146"/>
      <c r="F7" s="146"/>
      <c r="G7" s="146"/>
      <c r="H7" s="146"/>
      <c r="I7" s="146"/>
      <c r="J7" s="146"/>
      <c r="K7" s="200">
        <f>(K12+K20+K28+K36+K44)/5</f>
        <v>101</v>
      </c>
    </row>
    <row r="8" spans="1:11" ht="45" customHeight="1">
      <c r="A8" s="130"/>
      <c r="B8" s="147"/>
      <c r="C8" s="147"/>
      <c r="D8" s="147"/>
      <c r="E8" s="147"/>
      <c r="F8" s="147"/>
      <c r="G8" s="147"/>
      <c r="H8" s="147"/>
      <c r="I8" s="147"/>
      <c r="J8" s="147"/>
      <c r="K8" s="201" t="str">
        <f>IF(K7&gt;=100,"Гос.задание по гос.услуге выполнено в полном объеме",IF(K7&gt;=90,"Гос.задание по гос.услуге выполнено",IF(K7&lt;90,"Гос.задание по гос.услуге не выполнено")))</f>
        <v>Гос.задание по гос.услуге выполнено в полном объеме</v>
      </c>
    </row>
    <row r="9" spans="1:11" ht="75">
      <c r="A9" s="148" t="s">
        <v>4</v>
      </c>
      <c r="B9" s="15" t="s">
        <v>5</v>
      </c>
      <c r="C9" s="15" t="s">
        <v>6</v>
      </c>
      <c r="D9" s="15" t="s">
        <v>7</v>
      </c>
      <c r="E9" s="15" t="s">
        <v>8</v>
      </c>
      <c r="F9" s="16" t="s">
        <v>9</v>
      </c>
      <c r="G9" s="15" t="s">
        <v>10</v>
      </c>
      <c r="H9" s="15" t="s">
        <v>11</v>
      </c>
      <c r="I9" s="15" t="s">
        <v>12</v>
      </c>
      <c r="J9" s="15" t="s">
        <v>13</v>
      </c>
      <c r="K9" s="16" t="s">
        <v>14</v>
      </c>
    </row>
    <row r="10" spans="1:11" ht="15.75" thickBot="1">
      <c r="A10" s="149"/>
      <c r="B10" s="18">
        <v>1</v>
      </c>
      <c r="C10" s="18">
        <v>2</v>
      </c>
      <c r="D10" s="18">
        <v>3</v>
      </c>
      <c r="E10" s="18">
        <v>4</v>
      </c>
      <c r="F10" s="50">
        <v>5</v>
      </c>
      <c r="G10" s="18">
        <v>6</v>
      </c>
      <c r="H10" s="18">
        <v>7</v>
      </c>
      <c r="I10" s="18">
        <v>8</v>
      </c>
      <c r="J10" s="17">
        <v>9</v>
      </c>
      <c r="K10" s="19">
        <v>10</v>
      </c>
    </row>
    <row r="11" spans="1:11" ht="15.75">
      <c r="A11" s="194" t="s">
        <v>32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6"/>
    </row>
    <row r="12" spans="1:11" ht="97.5" customHeight="1">
      <c r="A12" s="138" t="s">
        <v>16</v>
      </c>
      <c r="B12" s="20" t="s">
        <v>37</v>
      </c>
      <c r="C12" s="21" t="s">
        <v>17</v>
      </c>
      <c r="D12" s="22" t="s">
        <v>43</v>
      </c>
      <c r="E12" s="66">
        <v>1.9</v>
      </c>
      <c r="F12" s="67">
        <v>1.9</v>
      </c>
      <c r="G12" s="63" t="s">
        <v>49</v>
      </c>
      <c r="H12" s="63" t="s">
        <v>48</v>
      </c>
      <c r="I12" s="76">
        <f>IF(F12/E12*100&gt;100,100,F12/E12*100)</f>
        <v>100</v>
      </c>
      <c r="J12" s="197">
        <f>(I12+I13+I14+I15+I16+I17)/6</f>
        <v>100</v>
      </c>
      <c r="K12" s="198">
        <f>IF(E18=0,J12,(J12+J18)/2)</f>
        <v>100</v>
      </c>
    </row>
    <row r="13" spans="1:11" ht="70.5" customHeight="1">
      <c r="A13" s="139"/>
      <c r="B13" s="25" t="s">
        <v>38</v>
      </c>
      <c r="C13" s="26" t="s">
        <v>18</v>
      </c>
      <c r="D13" s="27" t="s">
        <v>19</v>
      </c>
      <c r="E13" s="61">
        <v>0</v>
      </c>
      <c r="F13" s="62">
        <v>0</v>
      </c>
      <c r="G13" s="63" t="s">
        <v>49</v>
      </c>
      <c r="H13" s="63" t="s">
        <v>50</v>
      </c>
      <c r="I13" s="55">
        <f>IF(F13=0,100,IF(F13&gt;5,89,90))</f>
        <v>100</v>
      </c>
      <c r="J13" s="28" t="str">
        <f>IF(J12&gt;=100,"Гос.задание по гос.услуге выполнено в полном объеме",IF(J12&gt;=90,"Гос.задание по гос.услуге выполнено",IF(J12&lt;90,"Гос.задание по гос.услуге не выполнено")))</f>
        <v>Гос.задание по гос.услуге выполнено в полном объеме</v>
      </c>
      <c r="K13" s="199" t="str">
        <f>IF(K12&gt;=100,"Гос.задание по гос.услуге выполнено в полном объеме",IF(K12&gt;=90,"Гос.задание по гос.услуге выполнено",IF(K12&lt;90,"Гос.задание по гос.услуге не выполнено")))</f>
        <v>Гос.задание по гос.услуге выполнено в полном объеме</v>
      </c>
    </row>
    <row r="14" spans="1:11" ht="84.75" customHeight="1">
      <c r="A14" s="139"/>
      <c r="B14" s="25" t="s">
        <v>53</v>
      </c>
      <c r="C14" s="26" t="s">
        <v>17</v>
      </c>
      <c r="D14" s="27" t="s">
        <v>44</v>
      </c>
      <c r="E14" s="61">
        <v>90</v>
      </c>
      <c r="F14" s="74">
        <v>96.3</v>
      </c>
      <c r="G14" s="63" t="s">
        <v>49</v>
      </c>
      <c r="H14" s="68" t="s">
        <v>68</v>
      </c>
      <c r="I14" s="55">
        <f>IF(F14/E14*100&gt;100,100,F14/E14*100)</f>
        <v>100</v>
      </c>
      <c r="J14" s="30"/>
      <c r="K14" s="31"/>
    </row>
    <row r="15" spans="1:11" ht="63.75" customHeight="1">
      <c r="A15" s="139"/>
      <c r="B15" s="25" t="s">
        <v>54</v>
      </c>
      <c r="C15" s="26" t="s">
        <v>17</v>
      </c>
      <c r="D15" s="27" t="s">
        <v>20</v>
      </c>
      <c r="E15" s="61">
        <v>70</v>
      </c>
      <c r="F15" s="74">
        <v>100</v>
      </c>
      <c r="G15" s="63" t="s">
        <v>137</v>
      </c>
      <c r="H15" s="68" t="s">
        <v>51</v>
      </c>
      <c r="I15" s="55">
        <f>IF(F15/E15*100&gt;100,100,F15/E15*100)</f>
        <v>100</v>
      </c>
      <c r="J15" s="30"/>
      <c r="K15" s="31"/>
    </row>
    <row r="16" spans="1:256" ht="87.75" customHeight="1">
      <c r="A16" s="140"/>
      <c r="B16" s="25" t="s">
        <v>62</v>
      </c>
      <c r="C16" s="26" t="str">
        <f>'[1]Лист1'!C14</f>
        <v>%</v>
      </c>
      <c r="D16" s="22" t="s">
        <v>63</v>
      </c>
      <c r="E16" s="66">
        <v>90</v>
      </c>
      <c r="F16" s="69">
        <v>99.2</v>
      </c>
      <c r="G16" s="63" t="s">
        <v>49</v>
      </c>
      <c r="H16" s="68" t="s">
        <v>69</v>
      </c>
      <c r="I16" s="55">
        <f>IF(F16/E16*100&gt;100,100,F16/E16*100)</f>
        <v>100</v>
      </c>
      <c r="J16" s="32"/>
      <c r="K16" s="33"/>
      <c r="AO16" s="4">
        <f>'[1]Лист1'!AO14</f>
        <v>0</v>
      </c>
      <c r="AP16" s="4">
        <f>'[1]Лист1'!AP14</f>
        <v>0</v>
      </c>
      <c r="AQ16" s="4">
        <f>'[1]Лист1'!AQ14</f>
        <v>0</v>
      </c>
      <c r="AR16" s="4">
        <f>'[1]Лист1'!AR14</f>
        <v>0</v>
      </c>
      <c r="AS16" s="4">
        <f>'[1]Лист1'!AS14</f>
        <v>0</v>
      </c>
      <c r="AT16" s="4">
        <f>'[1]Лист1'!AT14</f>
        <v>0</v>
      </c>
      <c r="AU16" s="4">
        <f>'[1]Лист1'!AU14</f>
        <v>0</v>
      </c>
      <c r="AV16" s="4">
        <f>'[1]Лист1'!AV14</f>
        <v>0</v>
      </c>
      <c r="AW16" s="4">
        <f>'[1]Лист1'!AW14</f>
        <v>0</v>
      </c>
      <c r="AX16" s="4">
        <f>'[1]Лист1'!AX14</f>
        <v>0</v>
      </c>
      <c r="AY16" s="4">
        <f>'[1]Лист1'!AY14</f>
        <v>0</v>
      </c>
      <c r="AZ16" s="4">
        <f>'[1]Лист1'!AZ14</f>
        <v>0</v>
      </c>
      <c r="BA16" s="4">
        <f>'[1]Лист1'!BA14</f>
        <v>0</v>
      </c>
      <c r="BB16" s="4">
        <f>'[1]Лист1'!BB14</f>
        <v>0</v>
      </c>
      <c r="BC16" s="4">
        <f>'[1]Лист1'!BC14</f>
        <v>0</v>
      </c>
      <c r="BD16" s="4">
        <f>'[1]Лист1'!BD14</f>
        <v>0</v>
      </c>
      <c r="BE16" s="4">
        <f>'[1]Лист1'!BE14</f>
        <v>0</v>
      </c>
      <c r="BF16" s="4">
        <f>'[1]Лист1'!BF14</f>
        <v>0</v>
      </c>
      <c r="BG16" s="4">
        <f>'[1]Лист1'!BG14</f>
        <v>0</v>
      </c>
      <c r="BH16" s="4">
        <f>'[1]Лист1'!BH14</f>
        <v>0</v>
      </c>
      <c r="BI16" s="4">
        <f>'[1]Лист1'!BI14</f>
        <v>0</v>
      </c>
      <c r="BJ16" s="4">
        <f>'[1]Лист1'!BJ14</f>
        <v>0</v>
      </c>
      <c r="BK16" s="4">
        <f>'[1]Лист1'!BK14</f>
        <v>0</v>
      </c>
      <c r="BL16" s="4">
        <f>'[1]Лист1'!BL14</f>
        <v>0</v>
      </c>
      <c r="BM16" s="4">
        <f>'[1]Лист1'!BM14</f>
        <v>0</v>
      </c>
      <c r="BN16" s="4">
        <f>'[1]Лист1'!BN14</f>
        <v>0</v>
      </c>
      <c r="BO16" s="4">
        <f>'[1]Лист1'!BO14</f>
        <v>0</v>
      </c>
      <c r="BP16" s="4">
        <f>'[1]Лист1'!BP14</f>
        <v>0</v>
      </c>
      <c r="BQ16" s="4">
        <f>'[1]Лист1'!BQ14</f>
        <v>0</v>
      </c>
      <c r="BR16" s="4">
        <f>'[1]Лист1'!BR14</f>
        <v>0</v>
      </c>
      <c r="BS16" s="4">
        <f>'[1]Лист1'!BS14</f>
        <v>0</v>
      </c>
      <c r="BT16" s="4">
        <f>'[1]Лист1'!BT14</f>
        <v>0</v>
      </c>
      <c r="BU16" s="4">
        <f>'[1]Лист1'!BU14</f>
        <v>0</v>
      </c>
      <c r="BV16" s="4">
        <f>'[1]Лист1'!BV14</f>
        <v>0</v>
      </c>
      <c r="BW16" s="4">
        <f>'[1]Лист1'!BW14</f>
        <v>0</v>
      </c>
      <c r="BX16" s="4">
        <f>'[1]Лист1'!BX14</f>
        <v>0</v>
      </c>
      <c r="BY16" s="4">
        <f>'[1]Лист1'!BY14</f>
        <v>0</v>
      </c>
      <c r="BZ16" s="4">
        <f>'[1]Лист1'!BZ14</f>
        <v>0</v>
      </c>
      <c r="CA16" s="4">
        <f>'[1]Лист1'!CA14</f>
        <v>0</v>
      </c>
      <c r="CB16" s="4">
        <f>'[1]Лист1'!CB14</f>
        <v>0</v>
      </c>
      <c r="CC16" s="4">
        <f>'[1]Лист1'!CC14</f>
        <v>0</v>
      </c>
      <c r="CD16" s="4">
        <f>'[1]Лист1'!CD14</f>
        <v>0</v>
      </c>
      <c r="CE16" s="4">
        <f>'[1]Лист1'!CE14</f>
        <v>0</v>
      </c>
      <c r="CF16" s="4">
        <f>'[1]Лист1'!CF14</f>
        <v>0</v>
      </c>
      <c r="CG16" s="4">
        <f>'[1]Лист1'!CG14</f>
        <v>0</v>
      </c>
      <c r="CH16" s="4">
        <f>'[1]Лист1'!CH14</f>
        <v>0</v>
      </c>
      <c r="CI16" s="4">
        <f>'[1]Лист1'!CI14</f>
        <v>0</v>
      </c>
      <c r="CJ16" s="4">
        <f>'[1]Лист1'!CJ14</f>
        <v>0</v>
      </c>
      <c r="CK16" s="4">
        <f>'[1]Лист1'!CK14</f>
        <v>0</v>
      </c>
      <c r="CL16" s="4">
        <f>'[1]Лист1'!CL14</f>
        <v>0</v>
      </c>
      <c r="CM16" s="4">
        <f>'[1]Лист1'!CM14</f>
        <v>0</v>
      </c>
      <c r="CN16" s="4">
        <f>'[1]Лист1'!CN14</f>
        <v>0</v>
      </c>
      <c r="CO16" s="4">
        <f>'[1]Лист1'!CO14</f>
        <v>0</v>
      </c>
      <c r="CP16" s="4">
        <f>'[1]Лист1'!CP14</f>
        <v>0</v>
      </c>
      <c r="CQ16" s="4">
        <f>'[1]Лист1'!CQ14</f>
        <v>0</v>
      </c>
      <c r="CR16" s="4">
        <f>'[1]Лист1'!CR14</f>
        <v>0</v>
      </c>
      <c r="CS16" s="4">
        <f>'[1]Лист1'!CS14</f>
        <v>0</v>
      </c>
      <c r="CT16" s="4">
        <f>'[1]Лист1'!CT14</f>
        <v>0</v>
      </c>
      <c r="CU16" s="4">
        <f>'[1]Лист1'!CU14</f>
        <v>0</v>
      </c>
      <c r="CV16" s="4">
        <f>'[1]Лист1'!CV14</f>
        <v>0</v>
      </c>
      <c r="CW16" s="4">
        <f>'[1]Лист1'!CW14</f>
        <v>0</v>
      </c>
      <c r="CX16" s="4">
        <f>'[1]Лист1'!CX14</f>
        <v>0</v>
      </c>
      <c r="CY16" s="4">
        <f>'[1]Лист1'!CY14</f>
        <v>0</v>
      </c>
      <c r="CZ16" s="4">
        <f>'[1]Лист1'!CZ14</f>
        <v>0</v>
      </c>
      <c r="DA16" s="4">
        <f>'[1]Лист1'!DA14</f>
        <v>0</v>
      </c>
      <c r="DB16" s="4">
        <f>'[1]Лист1'!DB14</f>
        <v>0</v>
      </c>
      <c r="DC16" s="4">
        <f>'[1]Лист1'!DC14</f>
        <v>0</v>
      </c>
      <c r="DD16" s="4">
        <f>'[1]Лист1'!DD14</f>
        <v>0</v>
      </c>
      <c r="DE16" s="4">
        <f>'[1]Лист1'!DE14</f>
        <v>0</v>
      </c>
      <c r="DF16" s="4">
        <f>'[1]Лист1'!DF14</f>
        <v>0</v>
      </c>
      <c r="DG16" s="4">
        <f>'[1]Лист1'!DG14</f>
        <v>0</v>
      </c>
      <c r="DH16" s="4">
        <f>'[1]Лист1'!DH14</f>
        <v>0</v>
      </c>
      <c r="DI16" s="4">
        <f>'[1]Лист1'!DI14</f>
        <v>0</v>
      </c>
      <c r="DJ16" s="4">
        <f>'[1]Лист1'!DJ14</f>
        <v>0</v>
      </c>
      <c r="DK16" s="4">
        <f>'[1]Лист1'!DK14</f>
        <v>0</v>
      </c>
      <c r="DL16" s="4">
        <f>'[1]Лист1'!DL14</f>
        <v>0</v>
      </c>
      <c r="DM16" s="4">
        <f>'[1]Лист1'!DM14</f>
        <v>0</v>
      </c>
      <c r="DN16" s="4">
        <f>'[1]Лист1'!DN14</f>
        <v>0</v>
      </c>
      <c r="DO16" s="4">
        <f>'[1]Лист1'!DO14</f>
        <v>0</v>
      </c>
      <c r="DP16" s="4">
        <f>'[1]Лист1'!DP14</f>
        <v>0</v>
      </c>
      <c r="DQ16" s="4">
        <f>'[1]Лист1'!DQ14</f>
        <v>0</v>
      </c>
      <c r="DR16" s="4">
        <f>'[1]Лист1'!DR14</f>
        <v>0</v>
      </c>
      <c r="DS16" s="4">
        <f>'[1]Лист1'!DS14</f>
        <v>0</v>
      </c>
      <c r="DT16" s="4">
        <f>'[1]Лист1'!DT14</f>
        <v>0</v>
      </c>
      <c r="DU16" s="4">
        <f>'[1]Лист1'!DU14</f>
        <v>0</v>
      </c>
      <c r="DV16" s="4">
        <f>'[1]Лист1'!DV14</f>
        <v>0</v>
      </c>
      <c r="DW16" s="4">
        <f>'[1]Лист1'!DW14</f>
        <v>0</v>
      </c>
      <c r="DX16" s="4">
        <f>'[1]Лист1'!DX14</f>
        <v>0</v>
      </c>
      <c r="DY16" s="4">
        <f>'[1]Лист1'!DY14</f>
        <v>0</v>
      </c>
      <c r="DZ16" s="4">
        <f>'[1]Лист1'!DZ14</f>
        <v>0</v>
      </c>
      <c r="EA16" s="4">
        <f>'[1]Лист1'!EA14</f>
        <v>0</v>
      </c>
      <c r="EB16" s="4">
        <f>'[1]Лист1'!EB14</f>
        <v>0</v>
      </c>
      <c r="EC16" s="4">
        <f>'[1]Лист1'!EC14</f>
        <v>0</v>
      </c>
      <c r="ED16" s="4">
        <f>'[1]Лист1'!ED14</f>
        <v>0</v>
      </c>
      <c r="EE16" s="4">
        <f>'[1]Лист1'!EE14</f>
        <v>0</v>
      </c>
      <c r="EF16" s="4">
        <f>'[1]Лист1'!EF14</f>
        <v>0</v>
      </c>
      <c r="EG16" s="4">
        <f>'[1]Лист1'!EG14</f>
        <v>0</v>
      </c>
      <c r="EH16" s="4">
        <f>'[1]Лист1'!EH14</f>
        <v>0</v>
      </c>
      <c r="EI16" s="4">
        <f>'[1]Лист1'!EI14</f>
        <v>0</v>
      </c>
      <c r="EJ16" s="4">
        <f>'[1]Лист1'!EJ14</f>
        <v>0</v>
      </c>
      <c r="EK16" s="4">
        <f>'[1]Лист1'!EK14</f>
        <v>0</v>
      </c>
      <c r="EL16" s="4">
        <f>'[1]Лист1'!EL14</f>
        <v>0</v>
      </c>
      <c r="EM16" s="4">
        <f>'[1]Лист1'!EM14</f>
        <v>0</v>
      </c>
      <c r="EN16" s="4">
        <f>'[1]Лист1'!EN14</f>
        <v>0</v>
      </c>
      <c r="EO16" s="4">
        <f>'[1]Лист1'!EO14</f>
        <v>0</v>
      </c>
      <c r="EP16" s="4">
        <f>'[1]Лист1'!EP14</f>
        <v>0</v>
      </c>
      <c r="EQ16" s="4">
        <f>'[1]Лист1'!EQ14</f>
        <v>0</v>
      </c>
      <c r="ER16" s="4">
        <f>'[1]Лист1'!ER14</f>
        <v>0</v>
      </c>
      <c r="ES16" s="4">
        <f>'[1]Лист1'!ES14</f>
        <v>0</v>
      </c>
      <c r="ET16" s="4">
        <f>'[1]Лист1'!ET14</f>
        <v>0</v>
      </c>
      <c r="EU16" s="4">
        <f>'[1]Лист1'!EU14</f>
        <v>0</v>
      </c>
      <c r="EV16" s="4">
        <f>'[1]Лист1'!EV14</f>
        <v>0</v>
      </c>
      <c r="EW16" s="4">
        <f>'[1]Лист1'!EW14</f>
        <v>0</v>
      </c>
      <c r="EX16" s="4">
        <f>'[1]Лист1'!EX14</f>
        <v>0</v>
      </c>
      <c r="EY16" s="4">
        <f>'[1]Лист1'!EY14</f>
        <v>0</v>
      </c>
      <c r="EZ16" s="4">
        <f>'[1]Лист1'!EZ14</f>
        <v>0</v>
      </c>
      <c r="FA16" s="4">
        <f>'[1]Лист1'!FA14</f>
        <v>0</v>
      </c>
      <c r="FB16" s="4">
        <f>'[1]Лист1'!FB14</f>
        <v>0</v>
      </c>
      <c r="FC16" s="4">
        <f>'[1]Лист1'!FC14</f>
        <v>0</v>
      </c>
      <c r="FD16" s="4">
        <f>'[1]Лист1'!FD14</f>
        <v>0</v>
      </c>
      <c r="FE16" s="4">
        <f>'[1]Лист1'!FE14</f>
        <v>0</v>
      </c>
      <c r="FF16" s="4">
        <f>'[1]Лист1'!FF14</f>
        <v>0</v>
      </c>
      <c r="FG16" s="4">
        <f>'[1]Лист1'!FG14</f>
        <v>0</v>
      </c>
      <c r="FH16" s="4">
        <f>'[1]Лист1'!FH14</f>
        <v>0</v>
      </c>
      <c r="FI16" s="4">
        <f>'[1]Лист1'!FI14</f>
        <v>0</v>
      </c>
      <c r="FJ16" s="4">
        <f>'[1]Лист1'!FJ14</f>
        <v>0</v>
      </c>
      <c r="FK16" s="4">
        <f>'[1]Лист1'!FK14</f>
        <v>0</v>
      </c>
      <c r="FL16" s="4">
        <f>'[1]Лист1'!FL14</f>
        <v>0</v>
      </c>
      <c r="FM16" s="4">
        <f>'[1]Лист1'!FM14</f>
        <v>0</v>
      </c>
      <c r="FN16" s="4">
        <f>'[1]Лист1'!FN14</f>
        <v>0</v>
      </c>
      <c r="FO16" s="4">
        <f>'[1]Лист1'!FO14</f>
        <v>0</v>
      </c>
      <c r="FP16" s="4">
        <f>'[1]Лист1'!FP14</f>
        <v>0</v>
      </c>
      <c r="FQ16" s="4">
        <f>'[1]Лист1'!FQ14</f>
        <v>0</v>
      </c>
      <c r="FR16" s="4">
        <f>'[1]Лист1'!FR14</f>
        <v>0</v>
      </c>
      <c r="FS16" s="4">
        <f>'[1]Лист1'!FS14</f>
        <v>0</v>
      </c>
      <c r="FT16" s="4">
        <f>'[1]Лист1'!FT14</f>
        <v>0</v>
      </c>
      <c r="FU16" s="4">
        <f>'[1]Лист1'!FU14</f>
        <v>0</v>
      </c>
      <c r="FV16" s="4">
        <f>'[1]Лист1'!FV14</f>
        <v>0</v>
      </c>
      <c r="FW16" s="4">
        <f>'[1]Лист1'!FW14</f>
        <v>0</v>
      </c>
      <c r="FX16" s="4">
        <f>'[1]Лист1'!FX14</f>
        <v>0</v>
      </c>
      <c r="FY16" s="4">
        <f>'[1]Лист1'!FY14</f>
        <v>0</v>
      </c>
      <c r="FZ16" s="4">
        <f>'[1]Лист1'!FZ14</f>
        <v>0</v>
      </c>
      <c r="GA16" s="4">
        <f>'[1]Лист1'!GA14</f>
        <v>0</v>
      </c>
      <c r="GB16" s="4">
        <f>'[1]Лист1'!GB14</f>
        <v>0</v>
      </c>
      <c r="GC16" s="4">
        <f>'[1]Лист1'!GC14</f>
        <v>0</v>
      </c>
      <c r="GD16" s="4">
        <f>'[1]Лист1'!GD14</f>
        <v>0</v>
      </c>
      <c r="GE16" s="4">
        <f>'[1]Лист1'!GE14</f>
        <v>0</v>
      </c>
      <c r="GF16" s="4">
        <f>'[1]Лист1'!GF14</f>
        <v>0</v>
      </c>
      <c r="GG16" s="4">
        <f>'[1]Лист1'!GG14</f>
        <v>0</v>
      </c>
      <c r="GH16" s="4">
        <f>'[1]Лист1'!GH14</f>
        <v>0</v>
      </c>
      <c r="GI16" s="4">
        <f>'[1]Лист1'!GI14</f>
        <v>0</v>
      </c>
      <c r="GJ16" s="4">
        <f>'[1]Лист1'!GJ14</f>
        <v>0</v>
      </c>
      <c r="GK16" s="4">
        <f>'[1]Лист1'!GK14</f>
        <v>0</v>
      </c>
      <c r="GL16" s="4">
        <f>'[1]Лист1'!GL14</f>
        <v>0</v>
      </c>
      <c r="GM16" s="4">
        <f>'[1]Лист1'!GM14</f>
        <v>0</v>
      </c>
      <c r="GN16" s="4">
        <f>'[1]Лист1'!GN14</f>
        <v>0</v>
      </c>
      <c r="GO16" s="4">
        <f>'[1]Лист1'!GO14</f>
        <v>0</v>
      </c>
      <c r="GP16" s="4">
        <f>'[1]Лист1'!GP14</f>
        <v>0</v>
      </c>
      <c r="GQ16" s="4">
        <f>'[1]Лист1'!GQ14</f>
        <v>0</v>
      </c>
      <c r="GR16" s="4">
        <f>'[1]Лист1'!GR14</f>
        <v>0</v>
      </c>
      <c r="GS16" s="4">
        <f>'[1]Лист1'!GS14</f>
        <v>0</v>
      </c>
      <c r="GT16" s="4">
        <f>'[1]Лист1'!GT14</f>
        <v>0</v>
      </c>
      <c r="GU16" s="4">
        <f>'[1]Лист1'!GU14</f>
        <v>0</v>
      </c>
      <c r="GV16" s="4">
        <f>'[1]Лист1'!GV14</f>
        <v>0</v>
      </c>
      <c r="GW16" s="4">
        <f>'[1]Лист1'!GW14</f>
        <v>0</v>
      </c>
      <c r="GX16" s="4">
        <f>'[1]Лист1'!GX14</f>
        <v>0</v>
      </c>
      <c r="GY16" s="4">
        <f>'[1]Лист1'!GY14</f>
        <v>0</v>
      </c>
      <c r="GZ16" s="4">
        <f>'[1]Лист1'!GZ14</f>
        <v>0</v>
      </c>
      <c r="HA16" s="4">
        <f>'[1]Лист1'!HA14</f>
        <v>0</v>
      </c>
      <c r="HB16" s="4">
        <f>'[1]Лист1'!HB14</f>
        <v>0</v>
      </c>
      <c r="HC16" s="4">
        <f>'[1]Лист1'!HC14</f>
        <v>0</v>
      </c>
      <c r="HD16" s="4">
        <f>'[1]Лист1'!HD14</f>
        <v>0</v>
      </c>
      <c r="HE16" s="4">
        <f>'[1]Лист1'!HE14</f>
        <v>0</v>
      </c>
      <c r="HF16" s="4">
        <f>'[1]Лист1'!HF14</f>
        <v>0</v>
      </c>
      <c r="HG16" s="4">
        <f>'[1]Лист1'!HG14</f>
        <v>0</v>
      </c>
      <c r="HH16" s="4">
        <f>'[1]Лист1'!HH14</f>
        <v>0</v>
      </c>
      <c r="HI16" s="4">
        <f>'[1]Лист1'!HI14</f>
        <v>0</v>
      </c>
      <c r="HJ16" s="4">
        <f>'[1]Лист1'!HJ14</f>
        <v>0</v>
      </c>
      <c r="HK16" s="4">
        <f>'[1]Лист1'!HK14</f>
        <v>0</v>
      </c>
      <c r="HL16" s="4">
        <f>'[1]Лист1'!HL14</f>
        <v>0</v>
      </c>
      <c r="HM16" s="4">
        <f>'[1]Лист1'!HM14</f>
        <v>0</v>
      </c>
      <c r="HN16" s="4">
        <f>'[1]Лист1'!HN14</f>
        <v>0</v>
      </c>
      <c r="HO16" s="4">
        <f>'[1]Лист1'!HO14</f>
        <v>0</v>
      </c>
      <c r="HP16" s="4">
        <f>'[1]Лист1'!HP14</f>
        <v>0</v>
      </c>
      <c r="HQ16" s="4">
        <f>'[1]Лист1'!HQ14</f>
        <v>0</v>
      </c>
      <c r="HR16" s="4">
        <f>'[1]Лист1'!HR14</f>
        <v>0</v>
      </c>
      <c r="HS16" s="4">
        <f>'[1]Лист1'!HS14</f>
        <v>0</v>
      </c>
      <c r="HT16" s="4">
        <f>'[1]Лист1'!HT14</f>
        <v>0</v>
      </c>
      <c r="HU16" s="4">
        <f>'[1]Лист1'!HU14</f>
        <v>0</v>
      </c>
      <c r="HV16" s="4">
        <f>'[1]Лист1'!HV14</f>
        <v>0</v>
      </c>
      <c r="HW16" s="4">
        <f>'[1]Лист1'!HW14</f>
        <v>0</v>
      </c>
      <c r="HX16" s="4">
        <f>'[1]Лист1'!HX14</f>
        <v>0</v>
      </c>
      <c r="HY16" s="4">
        <f>'[1]Лист1'!HY14</f>
        <v>0</v>
      </c>
      <c r="HZ16" s="4">
        <f>'[1]Лист1'!HZ14</f>
        <v>0</v>
      </c>
      <c r="IA16" s="4">
        <f>'[1]Лист1'!IA14</f>
        <v>0</v>
      </c>
      <c r="IB16" s="4">
        <f>'[1]Лист1'!IB14</f>
        <v>0</v>
      </c>
      <c r="IC16" s="4">
        <f>'[1]Лист1'!IC14</f>
        <v>0</v>
      </c>
      <c r="ID16" s="4">
        <f>'[1]Лист1'!ID14</f>
        <v>0</v>
      </c>
      <c r="IE16" s="4">
        <f>'[1]Лист1'!IE14</f>
        <v>0</v>
      </c>
      <c r="IF16" s="4">
        <f>'[1]Лист1'!IF14</f>
        <v>0</v>
      </c>
      <c r="IG16" s="4">
        <f>'[1]Лист1'!IG14</f>
        <v>0</v>
      </c>
      <c r="IH16" s="4">
        <f>'[1]Лист1'!IH14</f>
        <v>0</v>
      </c>
      <c r="II16" s="4">
        <f>'[1]Лист1'!II14</f>
        <v>0</v>
      </c>
      <c r="IJ16" s="4">
        <f>'[1]Лист1'!IJ14</f>
        <v>0</v>
      </c>
      <c r="IK16" s="4">
        <f>'[1]Лист1'!IK14</f>
        <v>0</v>
      </c>
      <c r="IL16" s="4">
        <f>'[1]Лист1'!IL14</f>
        <v>0</v>
      </c>
      <c r="IM16" s="4">
        <f>'[1]Лист1'!IM14</f>
        <v>0</v>
      </c>
      <c r="IN16" s="4">
        <f>'[1]Лист1'!IN14</f>
        <v>0</v>
      </c>
      <c r="IO16" s="4">
        <f>'[1]Лист1'!IO14</f>
        <v>0</v>
      </c>
      <c r="IP16" s="4">
        <f>'[1]Лист1'!IP14</f>
        <v>0</v>
      </c>
      <c r="IQ16" s="4">
        <f>'[1]Лист1'!IQ14</f>
        <v>0</v>
      </c>
      <c r="IR16" s="4">
        <f>'[1]Лист1'!IR14</f>
        <v>0</v>
      </c>
      <c r="IS16" s="4">
        <f>'[1]Лист1'!IS14</f>
        <v>0</v>
      </c>
      <c r="IT16" s="4">
        <f>'[1]Лист1'!IT14</f>
        <v>0</v>
      </c>
      <c r="IU16" s="4">
        <f>'[1]Лист1'!IU14</f>
        <v>0</v>
      </c>
      <c r="IV16" s="4">
        <f>'[1]Лист1'!IV14</f>
        <v>0</v>
      </c>
    </row>
    <row r="17" spans="1:11" ht="87.75" customHeight="1">
      <c r="A17" s="64"/>
      <c r="B17" s="25" t="s">
        <v>64</v>
      </c>
      <c r="C17" s="26" t="s">
        <v>17</v>
      </c>
      <c r="D17" s="27" t="s">
        <v>45</v>
      </c>
      <c r="E17" s="66">
        <v>95</v>
      </c>
      <c r="F17" s="75">
        <v>100</v>
      </c>
      <c r="G17" s="63" t="s">
        <v>135</v>
      </c>
      <c r="H17" s="68" t="s">
        <v>52</v>
      </c>
      <c r="I17" s="55">
        <f>IF(F17/E17*100&gt;100,100,F17/E17*100)</f>
        <v>100</v>
      </c>
      <c r="J17" s="32"/>
      <c r="K17" s="33"/>
    </row>
    <row r="18" spans="1:11" ht="47.25" customHeight="1" thickBot="1">
      <c r="A18" s="34" t="s">
        <v>21</v>
      </c>
      <c r="B18" s="35" t="s">
        <v>22</v>
      </c>
      <c r="C18" s="36" t="s">
        <v>23</v>
      </c>
      <c r="D18" s="36"/>
      <c r="E18" s="70">
        <v>19</v>
      </c>
      <c r="F18" s="71">
        <v>19</v>
      </c>
      <c r="G18" s="63" t="s">
        <v>49</v>
      </c>
      <c r="H18" s="63" t="s">
        <v>48</v>
      </c>
      <c r="I18" s="56">
        <f>IF(E18=0,0,IF(F18/E18*100&gt;110,110,F18/E18*100))</f>
        <v>100</v>
      </c>
      <c r="J18" s="37">
        <f>(I18)</f>
        <v>100</v>
      </c>
      <c r="K18" s="38" t="str">
        <f>IF(J18&gt;=100,"Гос.задание по гос.услуге выполнено в полном объеме",IF(J18&gt;=90,"Гос.задание по гос.услуге выполнено",IF(J18&lt;90,"Гос.задание по гос.услуге не выполнено")))</f>
        <v>Гос.задание по гос.услуге выполнено в полном объеме</v>
      </c>
    </row>
    <row r="19" spans="1:11" ht="30" customHeight="1">
      <c r="A19" s="203" t="s">
        <v>33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5"/>
    </row>
    <row r="20" spans="1:11" ht="87.75" customHeight="1">
      <c r="A20" s="138" t="s">
        <v>16</v>
      </c>
      <c r="B20" s="20" t="s">
        <v>37</v>
      </c>
      <c r="C20" s="21" t="s">
        <v>17</v>
      </c>
      <c r="D20" s="22" t="s">
        <v>43</v>
      </c>
      <c r="E20" s="66">
        <v>0.7</v>
      </c>
      <c r="F20" s="67">
        <v>0.7</v>
      </c>
      <c r="G20" s="63" t="s">
        <v>49</v>
      </c>
      <c r="H20" s="63" t="s">
        <v>48</v>
      </c>
      <c r="I20" s="23">
        <f>IF(F20/E20*100&gt;100,100,F20/E20*100)</f>
        <v>100</v>
      </c>
      <c r="J20" s="197">
        <f>(I20+I21+I22+I23+I24+I25)/6</f>
        <v>100</v>
      </c>
      <c r="K20" s="207">
        <f>IF(E26=0,J20,(J20+J26)/2)</f>
        <v>100</v>
      </c>
    </row>
    <row r="21" spans="1:11" ht="70.5" customHeight="1">
      <c r="A21" s="139"/>
      <c r="B21" s="25" t="s">
        <v>38</v>
      </c>
      <c r="C21" s="26" t="s">
        <v>18</v>
      </c>
      <c r="D21" s="27" t="s">
        <v>19</v>
      </c>
      <c r="E21" s="61">
        <v>0</v>
      </c>
      <c r="F21" s="62">
        <v>0</v>
      </c>
      <c r="G21" s="63" t="s">
        <v>49</v>
      </c>
      <c r="H21" s="63" t="s">
        <v>50</v>
      </c>
      <c r="I21" s="78">
        <f>IF(F21=0,100,IF(F21&gt;5,89,90))</f>
        <v>100</v>
      </c>
      <c r="J21" s="206" t="str">
        <f>IF(J20&gt;=100,"Гос.задание по гос.услуге выполнено в полном объеме",IF(J20&gt;=90,"Гос.задание по гос.услуге выполнено",IF(J20&lt;90,"Гос.задание по гос.услуге не выполнено")))</f>
        <v>Гос.задание по гос.услуге выполнено в полном объеме</v>
      </c>
      <c r="K21" s="208" t="str">
        <f>IF(K20&gt;=100,"Гос.задание по гос.услуге выполнено в полном объеме",IF(K20&gt;=90,"Гос.задание по гос.услуге выполнено",IF(K20&lt;90,"Гос.задание по гос.услуге не выполнено")))</f>
        <v>Гос.задание по гос.услуге выполнено в полном объеме</v>
      </c>
    </row>
    <row r="22" spans="1:11" ht="85.5" customHeight="1">
      <c r="A22" s="139"/>
      <c r="B22" s="25" t="s">
        <v>53</v>
      </c>
      <c r="C22" s="26" t="s">
        <v>17</v>
      </c>
      <c r="D22" s="27" t="s">
        <v>44</v>
      </c>
      <c r="E22" s="61">
        <v>90</v>
      </c>
      <c r="F22" s="74">
        <v>96.3</v>
      </c>
      <c r="G22" s="63" t="s">
        <v>49</v>
      </c>
      <c r="H22" s="68" t="s">
        <v>68</v>
      </c>
      <c r="I22" s="55">
        <f>IF(F22/E22*100&gt;100,100,F22/E22*100)</f>
        <v>100</v>
      </c>
      <c r="J22" s="30"/>
      <c r="K22" s="31"/>
    </row>
    <row r="23" spans="1:11" ht="88.5" customHeight="1">
      <c r="A23" s="139"/>
      <c r="B23" s="25" t="s">
        <v>54</v>
      </c>
      <c r="C23" s="26" t="s">
        <v>17</v>
      </c>
      <c r="D23" s="27" t="s">
        <v>20</v>
      </c>
      <c r="E23" s="61">
        <v>70</v>
      </c>
      <c r="F23" s="74">
        <v>100</v>
      </c>
      <c r="G23" s="63" t="s">
        <v>137</v>
      </c>
      <c r="H23" s="68" t="s">
        <v>51</v>
      </c>
      <c r="I23" s="55">
        <f>IF(F23/E23*100&gt;100,100,F23/E23*100)</f>
        <v>100</v>
      </c>
      <c r="J23" s="30"/>
      <c r="K23" s="31"/>
    </row>
    <row r="24" spans="1:11" ht="88.5" customHeight="1">
      <c r="A24" s="139"/>
      <c r="B24" s="25" t="s">
        <v>62</v>
      </c>
      <c r="C24" s="26" t="str">
        <f>'[1]Лист1'!C30</f>
        <v>%</v>
      </c>
      <c r="D24" s="22" t="s">
        <v>63</v>
      </c>
      <c r="E24" s="66">
        <v>90</v>
      </c>
      <c r="F24" s="69">
        <v>99.2</v>
      </c>
      <c r="G24" s="63" t="s">
        <v>49</v>
      </c>
      <c r="H24" s="68" t="s">
        <v>69</v>
      </c>
      <c r="I24" s="77">
        <f>IF(F24/E24*100&gt;100,100,F24/E24*100)</f>
        <v>100</v>
      </c>
      <c r="J24" s="32"/>
      <c r="K24" s="33"/>
    </row>
    <row r="25" spans="1:11" ht="88.5" customHeight="1">
      <c r="A25" s="140"/>
      <c r="B25" s="25" t="s">
        <v>64</v>
      </c>
      <c r="C25" s="26" t="s">
        <v>17</v>
      </c>
      <c r="D25" s="27" t="s">
        <v>45</v>
      </c>
      <c r="E25" s="66">
        <v>95</v>
      </c>
      <c r="F25" s="75">
        <v>100</v>
      </c>
      <c r="G25" s="63" t="s">
        <v>135</v>
      </c>
      <c r="H25" s="68" t="s">
        <v>52</v>
      </c>
      <c r="I25" s="55">
        <f>IF(F25/E25*100&gt;100,100,F25/E25*100)</f>
        <v>100</v>
      </c>
      <c r="J25" s="32"/>
      <c r="K25" s="33"/>
    </row>
    <row r="26" spans="1:11" ht="73.5" customHeight="1" thickBot="1">
      <c r="A26" s="34" t="s">
        <v>21</v>
      </c>
      <c r="B26" s="35" t="s">
        <v>22</v>
      </c>
      <c r="C26" s="36" t="s">
        <v>23</v>
      </c>
      <c r="D26" s="36"/>
      <c r="E26" s="70">
        <v>7</v>
      </c>
      <c r="F26" s="71">
        <v>7</v>
      </c>
      <c r="G26" s="63" t="s">
        <v>49</v>
      </c>
      <c r="H26" s="63" t="s">
        <v>48</v>
      </c>
      <c r="I26" s="56">
        <f>IF(E26=0,0,IF(F26/E26*100&gt;110,110,F26/E26*100))</f>
        <v>100</v>
      </c>
      <c r="J26" s="37">
        <f>(I26)</f>
        <v>100</v>
      </c>
      <c r="K26" s="38" t="str">
        <f>IF(J26&gt;=100,"Гос.задание по гос.услуге выполнено в полном объеме",IF(J26&gt;=90,"Гос.задание по гос.услуге выполнено",IF(J26&lt;90,"Гос.задание по гос.услуге не выполнено")))</f>
        <v>Гос.задание по гос.услуге выполнено в полном объеме</v>
      </c>
    </row>
    <row r="27" spans="1:11" ht="15.75">
      <c r="A27" s="194" t="s">
        <v>34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6"/>
    </row>
    <row r="28" spans="1:11" ht="102.75" customHeight="1">
      <c r="A28" s="138" t="s">
        <v>16</v>
      </c>
      <c r="B28" s="20" t="s">
        <v>37</v>
      </c>
      <c r="C28" s="21" t="s">
        <v>17</v>
      </c>
      <c r="D28" s="22" t="s">
        <v>43</v>
      </c>
      <c r="E28" s="66">
        <v>0.4</v>
      </c>
      <c r="F28" s="67">
        <v>0.4</v>
      </c>
      <c r="G28" s="63" t="s">
        <v>49</v>
      </c>
      <c r="H28" s="63" t="s">
        <v>48</v>
      </c>
      <c r="I28" s="76">
        <f>IF(F28/E28*100&gt;100,100,F28/E28*100)</f>
        <v>100</v>
      </c>
      <c r="J28" s="197">
        <f>(I28+I29+I30+I31+I32+I33)/6</f>
        <v>100</v>
      </c>
      <c r="K28" s="207">
        <f>IF(E34=0,J28,(J28+J34)/2)</f>
        <v>100</v>
      </c>
    </row>
    <row r="29" spans="1:11" ht="73.5" customHeight="1">
      <c r="A29" s="139"/>
      <c r="B29" s="25" t="s">
        <v>38</v>
      </c>
      <c r="C29" s="26" t="s">
        <v>18</v>
      </c>
      <c r="D29" s="27" t="s">
        <v>19</v>
      </c>
      <c r="E29" s="61">
        <v>0</v>
      </c>
      <c r="F29" s="62">
        <v>0</v>
      </c>
      <c r="G29" s="63" t="s">
        <v>49</v>
      </c>
      <c r="H29" s="63" t="s">
        <v>50</v>
      </c>
      <c r="I29" s="55">
        <f>IF(F29=0,100,IF(F29&gt;5,89,90))</f>
        <v>100</v>
      </c>
      <c r="J29" s="206" t="str">
        <f>IF(J28&gt;=100,"Гос.задание по гос.услуге выполнено в полном объеме",IF(J28&gt;=90,"Гос.задание по гос.услуге выполнено",IF(J28&lt;90,"Гос.задание по гос.услуге не выполнено")))</f>
        <v>Гос.задание по гос.услуге выполнено в полном объеме</v>
      </c>
      <c r="K29" s="208" t="str">
        <f>IF(K28&gt;=100,"Гос.задание по гос.услуге выполнено в полном объеме",IF(K28&gt;=90,"Гос.задание по гос.услуге выполнено",IF(K28&lt;90,"Гос.задание по гос.услуге не выполнено")))</f>
        <v>Гос.задание по гос.услуге выполнено в полном объеме</v>
      </c>
    </row>
    <row r="30" spans="1:11" ht="84.75" customHeight="1">
      <c r="A30" s="139"/>
      <c r="B30" s="25" t="s">
        <v>53</v>
      </c>
      <c r="C30" s="26" t="s">
        <v>17</v>
      </c>
      <c r="D30" s="27" t="s">
        <v>44</v>
      </c>
      <c r="E30" s="61">
        <v>90</v>
      </c>
      <c r="F30" s="74">
        <v>96.3</v>
      </c>
      <c r="G30" s="63" t="s">
        <v>49</v>
      </c>
      <c r="H30" s="68" t="s">
        <v>68</v>
      </c>
      <c r="I30" s="55">
        <f>IF(F30/E30*100&gt;100,100,F30/E30*100)</f>
        <v>100</v>
      </c>
      <c r="J30" s="30"/>
      <c r="K30" s="31"/>
    </row>
    <row r="31" spans="1:11" ht="57.75" customHeight="1">
      <c r="A31" s="139"/>
      <c r="B31" s="25" t="s">
        <v>54</v>
      </c>
      <c r="C31" s="26" t="s">
        <v>17</v>
      </c>
      <c r="D31" s="27" t="s">
        <v>20</v>
      </c>
      <c r="E31" s="61">
        <v>70</v>
      </c>
      <c r="F31" s="74">
        <v>100</v>
      </c>
      <c r="G31" s="63" t="s">
        <v>137</v>
      </c>
      <c r="H31" s="68" t="s">
        <v>51</v>
      </c>
      <c r="I31" s="55">
        <f>IF(F31/E31*100&gt;100,100,F31/E31*100)</f>
        <v>100</v>
      </c>
      <c r="J31" s="30"/>
      <c r="K31" s="31"/>
    </row>
    <row r="32" spans="1:11" ht="88.5" customHeight="1">
      <c r="A32" s="139"/>
      <c r="B32" s="25" t="s">
        <v>62</v>
      </c>
      <c r="C32" s="26" t="str">
        <f>'[1]Лист1'!C38</f>
        <v>чел.</v>
      </c>
      <c r="D32" s="22" t="s">
        <v>63</v>
      </c>
      <c r="E32" s="66">
        <v>90</v>
      </c>
      <c r="F32" s="69">
        <v>99.2</v>
      </c>
      <c r="G32" s="63" t="s">
        <v>49</v>
      </c>
      <c r="H32" s="68" t="s">
        <v>69</v>
      </c>
      <c r="I32" s="77">
        <f>IF(F32/E32*100&gt;100,100,F32/E32*100)</f>
        <v>100</v>
      </c>
      <c r="J32" s="32"/>
      <c r="K32" s="33"/>
    </row>
    <row r="33" spans="1:11" ht="87" customHeight="1">
      <c r="A33" s="140"/>
      <c r="B33" s="25" t="s">
        <v>64</v>
      </c>
      <c r="C33" s="26" t="s">
        <v>17</v>
      </c>
      <c r="D33" s="27" t="s">
        <v>45</v>
      </c>
      <c r="E33" s="66">
        <v>95</v>
      </c>
      <c r="F33" s="75">
        <v>100</v>
      </c>
      <c r="G33" s="63" t="s">
        <v>135</v>
      </c>
      <c r="H33" s="68" t="s">
        <v>52</v>
      </c>
      <c r="I33" s="55">
        <f>IF(F33/E33*100&gt;100,100,F33/E33*100)</f>
        <v>100</v>
      </c>
      <c r="J33" s="32"/>
      <c r="K33" s="33"/>
    </row>
    <row r="34" spans="1:11" ht="73.5" customHeight="1" thickBot="1">
      <c r="A34" s="34" t="s">
        <v>21</v>
      </c>
      <c r="B34" s="35" t="s">
        <v>22</v>
      </c>
      <c r="C34" s="36" t="s">
        <v>23</v>
      </c>
      <c r="D34" s="36"/>
      <c r="E34" s="70">
        <v>4</v>
      </c>
      <c r="F34" s="71">
        <v>4</v>
      </c>
      <c r="G34" s="63" t="s">
        <v>49</v>
      </c>
      <c r="H34" s="63" t="s">
        <v>48</v>
      </c>
      <c r="I34" s="56">
        <f>IF(E34=0,0,IF(F34/E34*100&gt;110,110,F34/E34*100))</f>
        <v>100</v>
      </c>
      <c r="J34" s="37">
        <f>(I34)</f>
        <v>100</v>
      </c>
      <c r="K34" s="38" t="str">
        <f>IF(J34&gt;=100,"Гос.задание по гос.услуге выполнено в полном объеме",IF(J34&gt;=90,"Гос.задание по гос.услуге выполнено",IF(J34&lt;90,"Гос.задание по гос.услуге не выполнено")))</f>
        <v>Гос.задание по гос.услуге выполнено в полном объеме</v>
      </c>
    </row>
    <row r="35" spans="1:11" ht="15.75">
      <c r="A35" s="194" t="s">
        <v>35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6"/>
    </row>
    <row r="36" spans="1:11" ht="128.25" customHeight="1">
      <c r="A36" s="209" t="s">
        <v>16</v>
      </c>
      <c r="B36" s="210" t="s">
        <v>37</v>
      </c>
      <c r="C36" s="211" t="s">
        <v>17</v>
      </c>
      <c r="D36" s="212" t="s">
        <v>43</v>
      </c>
      <c r="E36" s="213">
        <v>3.3</v>
      </c>
      <c r="F36" s="214">
        <v>3.9</v>
      </c>
      <c r="G36" s="253" t="s">
        <v>49</v>
      </c>
      <c r="H36" s="253" t="s">
        <v>48</v>
      </c>
      <c r="I36" s="215">
        <f>IF(F36/E36*100&gt;100,100,F36/E36*100)</f>
        <v>100</v>
      </c>
      <c r="J36" s="197">
        <f>(I36+I37+I38+I39+I40+I41)/6</f>
        <v>100</v>
      </c>
      <c r="K36" s="207">
        <f>IF(E42=0,J36,(J36+J42)/2)</f>
        <v>105</v>
      </c>
    </row>
    <row r="37" spans="1:11" ht="70.5" customHeight="1">
      <c r="A37" s="216"/>
      <c r="B37" s="217" t="s">
        <v>38</v>
      </c>
      <c r="C37" s="218" t="s">
        <v>18</v>
      </c>
      <c r="D37" s="219" t="s">
        <v>19</v>
      </c>
      <c r="E37" s="218">
        <v>0</v>
      </c>
      <c r="F37" s="220">
        <v>0</v>
      </c>
      <c r="G37" s="253" t="s">
        <v>49</v>
      </c>
      <c r="H37" s="253" t="s">
        <v>50</v>
      </c>
      <c r="I37" s="221">
        <f>IF(F37=0,100,IF(F37&gt;5,89,90))</f>
        <v>100</v>
      </c>
      <c r="J37" s="206" t="str">
        <f>IF(J36&gt;=100,"Гос.задание по гос.услуге выполнено в полном объеме",IF(J36&gt;=90,"Гос.задание по гос.услуге выполнено",IF(J36&lt;90,"Гос.задание по гос.услуге не выполнено")))</f>
        <v>Гос.задание по гос.услуге выполнено в полном объеме</v>
      </c>
      <c r="K37" s="208" t="str">
        <f>IF(K36&gt;=100,"Гос.задание по гос.услуге выполнено в полном объеме",IF(K36&gt;=90,"Гос.задание по гос.услуге выполнено",IF(K36&lt;90,"Гос.задание по гос.услуге не выполнено")))</f>
        <v>Гос.задание по гос.услуге выполнено в полном объеме</v>
      </c>
    </row>
    <row r="38" spans="1:11" ht="89.25" customHeight="1">
      <c r="A38" s="216"/>
      <c r="B38" s="217" t="s">
        <v>53</v>
      </c>
      <c r="C38" s="218" t="s">
        <v>17</v>
      </c>
      <c r="D38" s="219" t="s">
        <v>44</v>
      </c>
      <c r="E38" s="218">
        <v>90</v>
      </c>
      <c r="F38" s="222">
        <v>96.3</v>
      </c>
      <c r="G38" s="253" t="s">
        <v>49</v>
      </c>
      <c r="H38" s="223" t="s">
        <v>68</v>
      </c>
      <c r="I38" s="221">
        <f>IF(F38/E38*100&gt;100,100,F38/E38*100)</f>
        <v>100</v>
      </c>
      <c r="J38" s="224"/>
      <c r="K38" s="208"/>
    </row>
    <row r="39" spans="1:11" ht="60.75" customHeight="1">
      <c r="A39" s="216"/>
      <c r="B39" s="217" t="s">
        <v>54</v>
      </c>
      <c r="C39" s="218" t="s">
        <v>17</v>
      </c>
      <c r="D39" s="219" t="s">
        <v>20</v>
      </c>
      <c r="E39" s="218">
        <v>70</v>
      </c>
      <c r="F39" s="222">
        <v>100</v>
      </c>
      <c r="G39" s="253" t="s">
        <v>137</v>
      </c>
      <c r="H39" s="223" t="s">
        <v>51</v>
      </c>
      <c r="I39" s="221">
        <f>IF(F39/E39*100&gt;100,100,F39/E39*100)</f>
        <v>100</v>
      </c>
      <c r="J39" s="224"/>
      <c r="K39" s="208"/>
    </row>
    <row r="40" spans="1:11" ht="88.5" customHeight="1">
      <c r="A40" s="216"/>
      <c r="B40" s="217" t="s">
        <v>62</v>
      </c>
      <c r="C40" s="218">
        <f>'[1]Лист1'!C46</f>
        <v>0</v>
      </c>
      <c r="D40" s="212" t="s">
        <v>63</v>
      </c>
      <c r="E40" s="225">
        <v>90</v>
      </c>
      <c r="F40" s="226">
        <v>99.2</v>
      </c>
      <c r="G40" s="253" t="s">
        <v>49</v>
      </c>
      <c r="H40" s="223" t="s">
        <v>69</v>
      </c>
      <c r="I40" s="227">
        <f>IF(F40/E40*100&gt;100,100,F40/E40*100)</f>
        <v>100</v>
      </c>
      <c r="J40" s="228"/>
      <c r="K40" s="254"/>
    </row>
    <row r="41" spans="1:11" ht="89.25" customHeight="1">
      <c r="A41" s="229"/>
      <c r="B41" s="217" t="s">
        <v>64</v>
      </c>
      <c r="C41" s="218" t="s">
        <v>17</v>
      </c>
      <c r="D41" s="219" t="s">
        <v>45</v>
      </c>
      <c r="E41" s="225">
        <v>95</v>
      </c>
      <c r="F41" s="230">
        <v>100</v>
      </c>
      <c r="G41" s="253" t="s">
        <v>135</v>
      </c>
      <c r="H41" s="223" t="s">
        <v>52</v>
      </c>
      <c r="I41" s="221">
        <f>IF(F41/E41*100&gt;100,100,F41/E41*100)</f>
        <v>100</v>
      </c>
      <c r="J41" s="228"/>
      <c r="K41" s="254"/>
    </row>
    <row r="42" spans="1:11" ht="49.5" customHeight="1" thickBot="1">
      <c r="A42" s="231" t="s">
        <v>21</v>
      </c>
      <c r="B42" s="232" t="s">
        <v>22</v>
      </c>
      <c r="C42" s="233" t="s">
        <v>23</v>
      </c>
      <c r="D42" s="233"/>
      <c r="E42" s="233">
        <v>33</v>
      </c>
      <c r="F42" s="234">
        <v>40</v>
      </c>
      <c r="G42" s="253" t="s">
        <v>49</v>
      </c>
      <c r="H42" s="253" t="s">
        <v>48</v>
      </c>
      <c r="I42" s="235">
        <f>IF(E42=0,0,IF(F42/E42*100&gt;110,110,F42/E42*100))</f>
        <v>110</v>
      </c>
      <c r="J42" s="236">
        <f>(I42)</f>
        <v>110</v>
      </c>
      <c r="K42" s="237" t="str">
        <f>IF(J42&gt;=100,"Гос.задание по гос.услуге выполнено в полном объеме",IF(J42&gt;=90,"Гос.задание по гос.услуге выполнено",IF(J42&lt;90,"Гос.задание по гос.услуге не выполнено")))</f>
        <v>Гос.задание по гос.услуге выполнено в полном объеме</v>
      </c>
    </row>
    <row r="43" spans="1:11" ht="15.75">
      <c r="A43" s="194" t="s">
        <v>31</v>
      </c>
      <c r="B43" s="195"/>
      <c r="C43" s="195"/>
      <c r="D43" s="195"/>
      <c r="E43" s="195"/>
      <c r="F43" s="195"/>
      <c r="G43" s="195"/>
      <c r="H43" s="195"/>
      <c r="I43" s="195"/>
      <c r="J43" s="195"/>
      <c r="K43" s="196"/>
    </row>
    <row r="44" spans="1:11" ht="126.75" customHeight="1">
      <c r="A44" s="209" t="s">
        <v>16</v>
      </c>
      <c r="B44" s="210" t="s">
        <v>37</v>
      </c>
      <c r="C44" s="211" t="s">
        <v>17</v>
      </c>
      <c r="D44" s="212" t="s">
        <v>43</v>
      </c>
      <c r="E44" s="225">
        <v>0.4</v>
      </c>
      <c r="F44" s="214">
        <v>0.4</v>
      </c>
      <c r="G44" s="253" t="s">
        <v>56</v>
      </c>
      <c r="H44" s="253" t="s">
        <v>48</v>
      </c>
      <c r="I44" s="215">
        <f>IF(F44/E44*100&gt;100,100,F44/E44*100)</f>
        <v>100</v>
      </c>
      <c r="J44" s="197">
        <f>(I44+I45+I46+I47+I48+I49)/6</f>
        <v>100</v>
      </c>
      <c r="K44" s="207">
        <f>IF(E50=0,J44,(J44+J50)/2)</f>
        <v>100</v>
      </c>
    </row>
    <row r="45" spans="1:11" ht="55.5" customHeight="1">
      <c r="A45" s="216"/>
      <c r="B45" s="217" t="s">
        <v>38</v>
      </c>
      <c r="C45" s="218" t="s">
        <v>18</v>
      </c>
      <c r="D45" s="219" t="s">
        <v>19</v>
      </c>
      <c r="E45" s="218">
        <v>0</v>
      </c>
      <c r="F45" s="220">
        <v>0</v>
      </c>
      <c r="G45" s="253" t="s">
        <v>49</v>
      </c>
      <c r="H45" s="253" t="s">
        <v>50</v>
      </c>
      <c r="I45" s="221">
        <f>IF(F45=0,100,IF(F45&gt;5,89,90))</f>
        <v>100</v>
      </c>
      <c r="J45" s="206" t="str">
        <f>IF(J44&gt;=100,"Гос.задание по гос.услуге выполнено в полном объеме",IF(J44&gt;=90,"Гос.задание по гос.услуге выполнено",IF(J44&lt;90,"Гос.задание по гос.услуге не выполнено")))</f>
        <v>Гос.задание по гос.услуге выполнено в полном объеме</v>
      </c>
      <c r="K45" s="208" t="str">
        <f>IF(K44&gt;=100,"Гос.задание по гос.услуге выполнено в полном объеме",IF(K44&gt;=90,"Гос.задание по гос.услуге выполнено",IF(K44&lt;90,"Гос.задание по гос.услуге не выполнено")))</f>
        <v>Гос.задание по гос.услуге выполнено в полном объеме</v>
      </c>
    </row>
    <row r="46" spans="1:11" ht="87" customHeight="1">
      <c r="A46" s="216"/>
      <c r="B46" s="217" t="s">
        <v>53</v>
      </c>
      <c r="C46" s="218" t="s">
        <v>17</v>
      </c>
      <c r="D46" s="219" t="s">
        <v>44</v>
      </c>
      <c r="E46" s="218">
        <v>90</v>
      </c>
      <c r="F46" s="222">
        <v>96.3</v>
      </c>
      <c r="G46" s="253" t="s">
        <v>49</v>
      </c>
      <c r="H46" s="223" t="s">
        <v>70</v>
      </c>
      <c r="I46" s="221">
        <f>IF(F46/E46*100&gt;100,100,F46/E46*100)</f>
        <v>100</v>
      </c>
      <c r="J46" s="224"/>
      <c r="K46" s="208"/>
    </row>
    <row r="47" spans="1:11" ht="45.75" customHeight="1">
      <c r="A47" s="216"/>
      <c r="B47" s="217" t="s">
        <v>54</v>
      </c>
      <c r="C47" s="218" t="s">
        <v>17</v>
      </c>
      <c r="D47" s="219" t="s">
        <v>20</v>
      </c>
      <c r="E47" s="218">
        <v>70</v>
      </c>
      <c r="F47" s="220">
        <v>100</v>
      </c>
      <c r="G47" s="253" t="s">
        <v>137</v>
      </c>
      <c r="H47" s="223" t="s">
        <v>51</v>
      </c>
      <c r="I47" s="221">
        <f>IF(F47/E47*100&gt;100,100,F47/E47*100)</f>
        <v>100</v>
      </c>
      <c r="J47" s="224"/>
      <c r="K47" s="208"/>
    </row>
    <row r="48" spans="1:11" ht="88.5" customHeight="1">
      <c r="A48" s="216"/>
      <c r="B48" s="217" t="s">
        <v>62</v>
      </c>
      <c r="C48" s="218" t="str">
        <f>'[1]Лист1'!C54</f>
        <v>%</v>
      </c>
      <c r="D48" s="212" t="s">
        <v>63</v>
      </c>
      <c r="E48" s="225">
        <v>90</v>
      </c>
      <c r="F48" s="226">
        <v>99.2</v>
      </c>
      <c r="G48" s="253" t="s">
        <v>49</v>
      </c>
      <c r="H48" s="223" t="s">
        <v>69</v>
      </c>
      <c r="I48" s="227">
        <f>IF(F48/E48*100&gt;100,100,F48/E48*100)</f>
        <v>100</v>
      </c>
      <c r="J48" s="228"/>
      <c r="K48" s="254"/>
    </row>
    <row r="49" spans="1:11" ht="86.25" customHeight="1">
      <c r="A49" s="229"/>
      <c r="B49" s="217" t="s">
        <v>64</v>
      </c>
      <c r="C49" s="218" t="s">
        <v>17</v>
      </c>
      <c r="D49" s="219" t="s">
        <v>45</v>
      </c>
      <c r="E49" s="225">
        <v>95</v>
      </c>
      <c r="F49" s="230">
        <v>100</v>
      </c>
      <c r="G49" s="253" t="s">
        <v>135</v>
      </c>
      <c r="H49" s="223" t="s">
        <v>52</v>
      </c>
      <c r="I49" s="221">
        <f>IF(F49/E49*100&gt;100,100,F49/E49*100)</f>
        <v>100</v>
      </c>
      <c r="J49" s="228"/>
      <c r="K49" s="254"/>
    </row>
    <row r="50" spans="1:11" ht="69" customHeight="1" thickBot="1">
      <c r="A50" s="231" t="s">
        <v>21</v>
      </c>
      <c r="B50" s="232" t="s">
        <v>22</v>
      </c>
      <c r="C50" s="233" t="s">
        <v>23</v>
      </c>
      <c r="D50" s="233"/>
      <c r="E50" s="233">
        <v>4</v>
      </c>
      <c r="F50" s="234">
        <v>4</v>
      </c>
      <c r="G50" s="253" t="s">
        <v>49</v>
      </c>
      <c r="H50" s="253" t="s">
        <v>48</v>
      </c>
      <c r="I50" s="235">
        <f>IF(E50=0,0,IF(F50/E50*100&gt;110,110,F50/E50*100))</f>
        <v>100</v>
      </c>
      <c r="J50" s="236">
        <f>(I50)</f>
        <v>100</v>
      </c>
      <c r="K50" s="237" t="str">
        <f>IF(J50&gt;=100,"Гос.задание по гос.услуге выполнено в полном объеме",IF(J50&gt;=90,"Гос.задание по гос.услуге выполнено",IF(J50&lt;90,"Гос.задание по гос.услуге не выполнено")))</f>
        <v>Гос.задание по гос.услуге выполнено в полном объеме</v>
      </c>
    </row>
    <row r="51" spans="1:15" s="51" customFormat="1" ht="20.25" customHeight="1">
      <c r="A51" s="255" t="s">
        <v>25</v>
      </c>
      <c r="B51" s="238" t="s">
        <v>139</v>
      </c>
      <c r="C51" s="238"/>
      <c r="D51" s="238"/>
      <c r="E51" s="238"/>
      <c r="F51" s="238"/>
      <c r="G51" s="238"/>
      <c r="H51" s="238"/>
      <c r="I51" s="238"/>
      <c r="J51" s="238"/>
      <c r="K51" s="256">
        <f>(K56+K64+K72+K80+K88+K96+K104)/7</f>
        <v>100.86456839664255</v>
      </c>
      <c r="L51" s="57"/>
      <c r="M51" s="57"/>
      <c r="N51" s="57"/>
      <c r="O51" s="57"/>
    </row>
    <row r="52" spans="1:15" s="51" customFormat="1" ht="42" customHeight="1">
      <c r="A52" s="257"/>
      <c r="B52" s="239"/>
      <c r="C52" s="239"/>
      <c r="D52" s="239"/>
      <c r="E52" s="239"/>
      <c r="F52" s="239"/>
      <c r="G52" s="239"/>
      <c r="H52" s="239"/>
      <c r="I52" s="239"/>
      <c r="J52" s="239"/>
      <c r="K52" s="258" t="str">
        <f>IF(K51&gt;=100,"Гос.задание по гос.услуге выполнено в полном объеме",IF(K51&gt;=90,"Гос.задание по гос.услуге выполнено",IF(K51&lt;90,"Гос.задание по гос.услуге не выполнено")))</f>
        <v>Гос.задание по гос.услуге выполнено в полном объеме</v>
      </c>
      <c r="L52" s="57"/>
      <c r="M52" s="57"/>
      <c r="N52" s="57"/>
      <c r="O52" s="57"/>
    </row>
    <row r="53" spans="1:11" ht="75" customHeight="1">
      <c r="A53" s="240" t="s">
        <v>4</v>
      </c>
      <c r="B53" s="241" t="s">
        <v>5</v>
      </c>
      <c r="C53" s="241" t="s">
        <v>6</v>
      </c>
      <c r="D53" s="241" t="s">
        <v>7</v>
      </c>
      <c r="E53" s="241" t="s">
        <v>8</v>
      </c>
      <c r="F53" s="241" t="s">
        <v>9</v>
      </c>
      <c r="G53" s="241" t="s">
        <v>10</v>
      </c>
      <c r="H53" s="241" t="s">
        <v>11</v>
      </c>
      <c r="I53" s="241" t="s">
        <v>12</v>
      </c>
      <c r="J53" s="241" t="s">
        <v>13</v>
      </c>
      <c r="K53" s="241" t="s">
        <v>14</v>
      </c>
    </row>
    <row r="54" spans="1:11" ht="18" customHeight="1" thickBot="1">
      <c r="A54" s="242"/>
      <c r="B54" s="243">
        <v>1</v>
      </c>
      <c r="C54" s="243">
        <v>2</v>
      </c>
      <c r="D54" s="243">
        <v>3</v>
      </c>
      <c r="E54" s="243">
        <v>4</v>
      </c>
      <c r="F54" s="243">
        <v>5</v>
      </c>
      <c r="G54" s="243">
        <v>6</v>
      </c>
      <c r="H54" s="243">
        <v>7</v>
      </c>
      <c r="I54" s="243">
        <v>8</v>
      </c>
      <c r="J54" s="244">
        <v>9</v>
      </c>
      <c r="K54" s="244">
        <v>10</v>
      </c>
    </row>
    <row r="55" spans="1:11" ht="33" customHeight="1">
      <c r="A55" s="203" t="s">
        <v>15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5"/>
    </row>
    <row r="56" spans="1:11" ht="87.75" customHeight="1">
      <c r="A56" s="209" t="s">
        <v>16</v>
      </c>
      <c r="B56" s="210" t="s">
        <v>37</v>
      </c>
      <c r="C56" s="211" t="s">
        <v>17</v>
      </c>
      <c r="D56" s="212" t="s">
        <v>43</v>
      </c>
      <c r="E56" s="225">
        <v>1.1</v>
      </c>
      <c r="F56" s="214">
        <v>1.1</v>
      </c>
      <c r="G56" s="253" t="s">
        <v>49</v>
      </c>
      <c r="H56" s="253" t="s">
        <v>48</v>
      </c>
      <c r="I56" s="215">
        <v>100</v>
      </c>
      <c r="J56" s="197">
        <f>(I56+I57+I58+I59+I60+I61)/6</f>
        <v>100</v>
      </c>
      <c r="K56" s="207">
        <f>IF(E62=0,J56,(J56+J62)/2)</f>
        <v>100</v>
      </c>
    </row>
    <row r="57" spans="1:11" ht="70.5" customHeight="1">
      <c r="A57" s="216"/>
      <c r="B57" s="217" t="s">
        <v>38</v>
      </c>
      <c r="C57" s="218" t="s">
        <v>18</v>
      </c>
      <c r="D57" s="219" t="s">
        <v>19</v>
      </c>
      <c r="E57" s="218">
        <v>0</v>
      </c>
      <c r="F57" s="220">
        <v>0</v>
      </c>
      <c r="G57" s="253" t="s">
        <v>49</v>
      </c>
      <c r="H57" s="253" t="s">
        <v>50</v>
      </c>
      <c r="I57" s="221">
        <f>IF(F57=0,100,IF(F57&gt;5,89,90))</f>
        <v>100</v>
      </c>
      <c r="J57" s="206" t="str">
        <f>IF(J56&gt;=100,"Гос.задание по гос.услуге выполнено в полном объеме",IF(J56&gt;=90,"Гос.задание по гос.услуге выполнено",IF(J56&lt;90,"Гос.задание по гос.услуге не выполнено")))</f>
        <v>Гос.задание по гос.услуге выполнено в полном объеме</v>
      </c>
      <c r="K57" s="208" t="str">
        <f>IF(K56&gt;=100,"Гос.задание по гос.услуге выполнено в полном объеме",IF(K56&gt;=90,"Гос.задание по гос.услуге выполнено",IF(K56&lt;90,"Гос.задание по гос.услуге не выполнено")))</f>
        <v>Гос.задание по гос.услуге выполнено в полном объеме</v>
      </c>
    </row>
    <row r="58" spans="1:11" ht="70.5" customHeight="1">
      <c r="A58" s="216"/>
      <c r="B58" s="217" t="s">
        <v>53</v>
      </c>
      <c r="C58" s="218" t="s">
        <v>17</v>
      </c>
      <c r="D58" s="219" t="s">
        <v>44</v>
      </c>
      <c r="E58" s="218">
        <v>90</v>
      </c>
      <c r="F58" s="222">
        <v>96.3</v>
      </c>
      <c r="G58" s="253" t="s">
        <v>49</v>
      </c>
      <c r="H58" s="223" t="s">
        <v>68</v>
      </c>
      <c r="I58" s="221">
        <f>IF(F58/E58*100&gt;100,100,F58/E58*100)</f>
        <v>100</v>
      </c>
      <c r="J58" s="224"/>
      <c r="K58" s="208"/>
    </row>
    <row r="59" spans="1:11" ht="70.5" customHeight="1">
      <c r="A59" s="216"/>
      <c r="B59" s="217" t="s">
        <v>54</v>
      </c>
      <c r="C59" s="218" t="s">
        <v>17</v>
      </c>
      <c r="D59" s="219" t="s">
        <v>20</v>
      </c>
      <c r="E59" s="218">
        <v>70</v>
      </c>
      <c r="F59" s="220">
        <v>100</v>
      </c>
      <c r="G59" s="253" t="s">
        <v>137</v>
      </c>
      <c r="H59" s="223" t="s">
        <v>51</v>
      </c>
      <c r="I59" s="221">
        <f>IF(F59/E59*100&gt;100,100,F59/E59*100)</f>
        <v>100</v>
      </c>
      <c r="J59" s="224"/>
      <c r="K59" s="208"/>
    </row>
    <row r="60" spans="1:11" ht="88.5" customHeight="1">
      <c r="A60" s="216"/>
      <c r="B60" s="217" t="s">
        <v>62</v>
      </c>
      <c r="C60" s="218" t="str">
        <f>'[1]Лист1'!C66</f>
        <v>%</v>
      </c>
      <c r="D60" s="212" t="s">
        <v>63</v>
      </c>
      <c r="E60" s="225">
        <v>90</v>
      </c>
      <c r="F60" s="226">
        <v>99.2</v>
      </c>
      <c r="G60" s="253" t="s">
        <v>49</v>
      </c>
      <c r="H60" s="223" t="s">
        <v>69</v>
      </c>
      <c r="I60" s="227">
        <f>IF(F60/E60*100&gt;100,100,F60/E60*100)</f>
        <v>100</v>
      </c>
      <c r="J60" s="228"/>
      <c r="K60" s="254"/>
    </row>
    <row r="61" spans="1:11" ht="91.5" customHeight="1">
      <c r="A61" s="229"/>
      <c r="B61" s="217" t="s">
        <v>64</v>
      </c>
      <c r="C61" s="218" t="s">
        <v>17</v>
      </c>
      <c r="D61" s="219" t="s">
        <v>45</v>
      </c>
      <c r="E61" s="225">
        <v>95</v>
      </c>
      <c r="F61" s="230">
        <v>100</v>
      </c>
      <c r="G61" s="253" t="s">
        <v>135</v>
      </c>
      <c r="H61" s="223" t="s">
        <v>52</v>
      </c>
      <c r="I61" s="221">
        <f>IF(F61/E61*100&gt;100,100,F61/E61*100)</f>
        <v>100</v>
      </c>
      <c r="J61" s="228"/>
      <c r="K61" s="254"/>
    </row>
    <row r="62" spans="1:11" ht="89.25" customHeight="1" thickBot="1">
      <c r="A62" s="231" t="s">
        <v>21</v>
      </c>
      <c r="B62" s="232" t="s">
        <v>22</v>
      </c>
      <c r="C62" s="233" t="s">
        <v>23</v>
      </c>
      <c r="D62" s="233"/>
      <c r="E62" s="233">
        <v>11</v>
      </c>
      <c r="F62" s="234">
        <v>11</v>
      </c>
      <c r="G62" s="253" t="s">
        <v>49</v>
      </c>
      <c r="H62" s="253" t="s">
        <v>48</v>
      </c>
      <c r="I62" s="235">
        <v>100</v>
      </c>
      <c r="J62" s="236">
        <f>(I62)</f>
        <v>100</v>
      </c>
      <c r="K62" s="237" t="str">
        <f>IF(J62&gt;=100,"Гос.задание по гос.услуге выполнено в полном объеме",IF(J62&gt;=90,"Гос.задание по гос.услуге выполнено",IF(J62&lt;90,"Гос.задание по гос.услуге не выполнено")))</f>
        <v>Гос.задание по гос.услуге выполнено в полном объеме</v>
      </c>
    </row>
    <row r="63" spans="1:11" ht="24.75" customHeight="1">
      <c r="A63" s="194" t="s">
        <v>31</v>
      </c>
      <c r="B63" s="195"/>
      <c r="C63" s="195"/>
      <c r="D63" s="195"/>
      <c r="E63" s="195"/>
      <c r="F63" s="195"/>
      <c r="G63" s="195"/>
      <c r="H63" s="195"/>
      <c r="I63" s="195"/>
      <c r="J63" s="195"/>
      <c r="K63" s="196"/>
    </row>
    <row r="64" spans="1:11" ht="97.5" customHeight="1">
      <c r="A64" s="209" t="s">
        <v>16</v>
      </c>
      <c r="B64" s="210" t="s">
        <v>37</v>
      </c>
      <c r="C64" s="211" t="s">
        <v>17</v>
      </c>
      <c r="D64" s="212" t="s">
        <v>43</v>
      </c>
      <c r="E64" s="225">
        <v>4.9</v>
      </c>
      <c r="F64" s="214">
        <v>4.8</v>
      </c>
      <c r="G64" s="253" t="s">
        <v>49</v>
      </c>
      <c r="H64" s="253" t="s">
        <v>48</v>
      </c>
      <c r="I64" s="215">
        <f>IF(F64/E64*100&gt;100,100,F64/E64*100)</f>
        <v>97.95918367346937</v>
      </c>
      <c r="J64" s="197">
        <f>(I64+I65+I66+I67+I68+I69)/6</f>
        <v>99.65986394557824</v>
      </c>
      <c r="K64" s="207">
        <f>IF(E70=0,J64,(J64+J70)/2)</f>
        <v>99.82993197278913</v>
      </c>
    </row>
    <row r="65" spans="1:11" ht="52.5" customHeight="1">
      <c r="A65" s="216"/>
      <c r="B65" s="217" t="s">
        <v>38</v>
      </c>
      <c r="C65" s="218" t="s">
        <v>18</v>
      </c>
      <c r="D65" s="219" t="s">
        <v>19</v>
      </c>
      <c r="E65" s="218">
        <v>0</v>
      </c>
      <c r="F65" s="220">
        <v>0</v>
      </c>
      <c r="G65" s="253" t="s">
        <v>49</v>
      </c>
      <c r="H65" s="253" t="s">
        <v>50</v>
      </c>
      <c r="I65" s="221">
        <f>IF(F65=0,100,IF(F65&gt;5,89,90))</f>
        <v>100</v>
      </c>
      <c r="J65" s="206" t="str">
        <f>IF(J64&gt;=100,"Гос.задание по гос.услуге выполнено в полном объеме",IF(J64&gt;=90,"Гос.задание по гос.услуге выполнено",IF(J64&lt;90,"Гос.задание по гос.услуге не выполнено")))</f>
        <v>Гос.задание по гос.услуге выполнено</v>
      </c>
      <c r="K65" s="208" t="str">
        <f>IF(K64&gt;=100,"Гос.задание по гос.услуге выполнено в полном объеме",IF(K64&gt;=90,"Гос.задание по гос.услуге выполнено",IF(K64&lt;90,"Гос.задание по гос.услуге не выполнено")))</f>
        <v>Гос.задание по гос.услуге выполнено</v>
      </c>
    </row>
    <row r="66" spans="1:11" ht="84" customHeight="1">
      <c r="A66" s="216"/>
      <c r="B66" s="217" t="s">
        <v>53</v>
      </c>
      <c r="C66" s="218" t="s">
        <v>17</v>
      </c>
      <c r="D66" s="219" t="s">
        <v>44</v>
      </c>
      <c r="E66" s="218">
        <v>90</v>
      </c>
      <c r="F66" s="222">
        <v>96.3</v>
      </c>
      <c r="G66" s="253" t="s">
        <v>49</v>
      </c>
      <c r="H66" s="223" t="s">
        <v>68</v>
      </c>
      <c r="I66" s="221">
        <f>IF(F66/E66*100&gt;100,100,F66/E66*100)</f>
        <v>100</v>
      </c>
      <c r="J66" s="224"/>
      <c r="K66" s="208"/>
    </row>
    <row r="67" spans="1:11" ht="40.5" customHeight="1">
      <c r="A67" s="216"/>
      <c r="B67" s="217" t="s">
        <v>54</v>
      </c>
      <c r="C67" s="218" t="s">
        <v>17</v>
      </c>
      <c r="D67" s="219" t="s">
        <v>20</v>
      </c>
      <c r="E67" s="218">
        <v>70</v>
      </c>
      <c r="F67" s="220">
        <v>100</v>
      </c>
      <c r="G67" s="253" t="s">
        <v>137</v>
      </c>
      <c r="H67" s="223" t="s">
        <v>51</v>
      </c>
      <c r="I67" s="221">
        <f>IF(F67/E67*100&gt;100,100,F67/E67*100)</f>
        <v>100</v>
      </c>
      <c r="J67" s="224"/>
      <c r="K67" s="208"/>
    </row>
    <row r="68" spans="1:11" ht="88.5" customHeight="1">
      <c r="A68" s="216"/>
      <c r="B68" s="217" t="s">
        <v>62</v>
      </c>
      <c r="C68" s="218" t="str">
        <f>'[1]Лист1'!C82</f>
        <v>%</v>
      </c>
      <c r="D68" s="212" t="s">
        <v>63</v>
      </c>
      <c r="E68" s="225">
        <v>90</v>
      </c>
      <c r="F68" s="226">
        <v>99.2</v>
      </c>
      <c r="G68" s="253" t="s">
        <v>49</v>
      </c>
      <c r="H68" s="223" t="s">
        <v>69</v>
      </c>
      <c r="I68" s="227">
        <f>IF(F68/E68*100&gt;100,100,F68/E68*100)</f>
        <v>100</v>
      </c>
      <c r="J68" s="228"/>
      <c r="K68" s="254"/>
    </row>
    <row r="69" spans="1:11" ht="87.75" customHeight="1">
      <c r="A69" s="229"/>
      <c r="B69" s="217" t="s">
        <v>64</v>
      </c>
      <c r="C69" s="218" t="s">
        <v>17</v>
      </c>
      <c r="D69" s="219" t="s">
        <v>45</v>
      </c>
      <c r="E69" s="225">
        <v>95</v>
      </c>
      <c r="F69" s="230">
        <v>100</v>
      </c>
      <c r="G69" s="253" t="s">
        <v>135</v>
      </c>
      <c r="H69" s="223" t="s">
        <v>52</v>
      </c>
      <c r="I69" s="221">
        <f>IF(F69/E69*100&gt;100,100,F69/E69*100)</f>
        <v>100</v>
      </c>
      <c r="J69" s="228"/>
      <c r="K69" s="254"/>
    </row>
    <row r="70" spans="1:11" ht="82.5" customHeight="1" thickBot="1">
      <c r="A70" s="231" t="s">
        <v>21</v>
      </c>
      <c r="B70" s="232" t="s">
        <v>22</v>
      </c>
      <c r="C70" s="233" t="s">
        <v>23</v>
      </c>
      <c r="D70" s="233"/>
      <c r="E70" s="233">
        <v>49</v>
      </c>
      <c r="F70" s="234">
        <v>49</v>
      </c>
      <c r="G70" s="253" t="s">
        <v>49</v>
      </c>
      <c r="H70" s="253" t="s">
        <v>48</v>
      </c>
      <c r="I70" s="235">
        <f>IF(E70=0,0,IF(F70/E70*100&gt;110,110,F70/E70*100))</f>
        <v>100</v>
      </c>
      <c r="J70" s="236">
        <f>(I70)</f>
        <v>100</v>
      </c>
      <c r="K70" s="237" t="str">
        <f>IF(J70&gt;=100,"Гос.задание по гос.услуге выполнено в полном объеме",IF(J70&gt;=90,"Гос.задание по гос.услуге выполнено",IF(J70&lt;90,"Гос.задание по гос.услуге не выполнено")))</f>
        <v>Гос.задание по гос.услуге выполнено в полном объеме</v>
      </c>
    </row>
    <row r="71" spans="1:11" ht="22.5" customHeight="1">
      <c r="A71" s="194" t="s">
        <v>32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6"/>
    </row>
    <row r="72" spans="1:11" ht="102.75" customHeight="1">
      <c r="A72" s="209" t="s">
        <v>16</v>
      </c>
      <c r="B72" s="210" t="s">
        <v>37</v>
      </c>
      <c r="C72" s="211" t="s">
        <v>17</v>
      </c>
      <c r="D72" s="212" t="s">
        <v>43</v>
      </c>
      <c r="E72" s="213">
        <v>34.3</v>
      </c>
      <c r="F72" s="214">
        <v>33.9</v>
      </c>
      <c r="G72" s="253" t="s">
        <v>49</v>
      </c>
      <c r="H72" s="253" t="s">
        <v>48</v>
      </c>
      <c r="I72" s="215">
        <f>IF(F72/E72*100&gt;100,100,F72/E72*100)</f>
        <v>98.83381924198251</v>
      </c>
      <c r="J72" s="197">
        <f>(I72+I73+I74+I75+I76+I77)/6</f>
        <v>99.80563654033041</v>
      </c>
      <c r="K72" s="207">
        <f>IF(E78=0,J72,(J72+J78)/2)</f>
        <v>99.9028182701652</v>
      </c>
    </row>
    <row r="73" spans="1:11" ht="74.25" customHeight="1">
      <c r="A73" s="216"/>
      <c r="B73" s="217" t="s">
        <v>38</v>
      </c>
      <c r="C73" s="218" t="s">
        <v>18</v>
      </c>
      <c r="D73" s="219" t="s">
        <v>19</v>
      </c>
      <c r="E73" s="218">
        <v>0</v>
      </c>
      <c r="F73" s="220">
        <v>0</v>
      </c>
      <c r="G73" s="253" t="s">
        <v>49</v>
      </c>
      <c r="H73" s="253" t="s">
        <v>50</v>
      </c>
      <c r="I73" s="221">
        <f>IF(F73=0,100,IF(F73&gt;5,89,90))</f>
        <v>100</v>
      </c>
      <c r="J73" s="206" t="str">
        <f>IF(J72&gt;=100,"Гос.задание по гос.услуге выполнено в полном объеме",IF(J72&gt;=90,"Гос.задание по гос.услуге выполнено",IF(J72&lt;90,"Гос.задание по гос.услуге не выполнено")))</f>
        <v>Гос.задание по гос.услуге выполнено</v>
      </c>
      <c r="K73" s="208" t="str">
        <f>IF(K72&gt;=100,"Гос.задание по гос.услуге выполнено в полном объеме",IF(K72&gt;=90,"Гос.задание по гос.услуге выполнено",IF(K72&lt;90,"Гос.задание по гос.услуге не выполнено")))</f>
        <v>Гос.задание по гос.услуге выполнено</v>
      </c>
    </row>
    <row r="74" spans="1:11" ht="81.75" customHeight="1">
      <c r="A74" s="216"/>
      <c r="B74" s="217" t="s">
        <v>53</v>
      </c>
      <c r="C74" s="218" t="s">
        <v>17</v>
      </c>
      <c r="D74" s="219" t="s">
        <v>44</v>
      </c>
      <c r="E74" s="218">
        <v>90</v>
      </c>
      <c r="F74" s="222">
        <v>96.3</v>
      </c>
      <c r="G74" s="253" t="s">
        <v>49</v>
      </c>
      <c r="H74" s="223" t="s">
        <v>68</v>
      </c>
      <c r="I74" s="221">
        <f>IF(F74/E74*100&gt;100,100,F74/E74*100)</f>
        <v>100</v>
      </c>
      <c r="J74" s="224"/>
      <c r="K74" s="208"/>
    </row>
    <row r="75" spans="1:11" ht="45.75" customHeight="1">
      <c r="A75" s="216"/>
      <c r="B75" s="217" t="s">
        <v>54</v>
      </c>
      <c r="C75" s="218" t="s">
        <v>17</v>
      </c>
      <c r="D75" s="219" t="s">
        <v>20</v>
      </c>
      <c r="E75" s="218">
        <v>70</v>
      </c>
      <c r="F75" s="220">
        <v>100</v>
      </c>
      <c r="G75" s="253" t="s">
        <v>137</v>
      </c>
      <c r="H75" s="223" t="s">
        <v>51</v>
      </c>
      <c r="I75" s="221">
        <f>IF(F75/E75*100&gt;100,100,F75/E75*100)</f>
        <v>100</v>
      </c>
      <c r="J75" s="224"/>
      <c r="K75" s="208"/>
    </row>
    <row r="76" spans="1:11" ht="88.5" customHeight="1">
      <c r="A76" s="216"/>
      <c r="B76" s="217" t="s">
        <v>62</v>
      </c>
      <c r="C76" s="218" t="str">
        <f>'[1]Лист1'!C90</f>
        <v>%</v>
      </c>
      <c r="D76" s="212" t="s">
        <v>63</v>
      </c>
      <c r="E76" s="225">
        <v>90</v>
      </c>
      <c r="F76" s="226">
        <v>99.2</v>
      </c>
      <c r="G76" s="253" t="s">
        <v>49</v>
      </c>
      <c r="H76" s="223" t="s">
        <v>69</v>
      </c>
      <c r="I76" s="227">
        <f>IF(F76/E76*100&gt;100,100,F76/E76*100)</f>
        <v>100</v>
      </c>
      <c r="J76" s="228"/>
      <c r="K76" s="254"/>
    </row>
    <row r="77" spans="1:11" ht="88.5" customHeight="1">
      <c r="A77" s="229"/>
      <c r="B77" s="217" t="s">
        <v>64</v>
      </c>
      <c r="C77" s="218" t="s">
        <v>17</v>
      </c>
      <c r="D77" s="219" t="s">
        <v>45</v>
      </c>
      <c r="E77" s="225">
        <v>95</v>
      </c>
      <c r="F77" s="230">
        <v>100</v>
      </c>
      <c r="G77" s="253" t="s">
        <v>135</v>
      </c>
      <c r="H77" s="223" t="s">
        <v>52</v>
      </c>
      <c r="I77" s="221">
        <f>IF(F77/E77*100&gt;100,100,F77/E77*100)</f>
        <v>100</v>
      </c>
      <c r="J77" s="228"/>
      <c r="K77" s="254"/>
    </row>
    <row r="78" spans="1:11" ht="87" customHeight="1" thickBot="1">
      <c r="A78" s="231" t="s">
        <v>21</v>
      </c>
      <c r="B78" s="232" t="s">
        <v>22</v>
      </c>
      <c r="C78" s="233" t="s">
        <v>23</v>
      </c>
      <c r="D78" s="233"/>
      <c r="E78" s="233">
        <v>343</v>
      </c>
      <c r="F78" s="234">
        <v>343</v>
      </c>
      <c r="G78" s="253" t="s">
        <v>49</v>
      </c>
      <c r="H78" s="253" t="s">
        <v>48</v>
      </c>
      <c r="I78" s="235">
        <f>IF(E78=0,0,IF(F78/E78*100&gt;110,110,F78/E78*100))</f>
        <v>100</v>
      </c>
      <c r="J78" s="236">
        <f>(I78)</f>
        <v>100</v>
      </c>
      <c r="K78" s="237" t="str">
        <f>IF(J78&gt;=100,"Гос.задание по гос.услуге выполнено в полном объеме",IF(J78&gt;=90,"Гос.задание по гос.услуге выполнено",IF(J78&lt;90,"Гос.задание по гос.услуге не выполнено")))</f>
        <v>Гос.задание по гос.услуге выполнено в полном объеме</v>
      </c>
    </row>
    <row r="79" spans="1:11" ht="49.5" customHeight="1">
      <c r="A79" s="194" t="s">
        <v>36</v>
      </c>
      <c r="B79" s="195"/>
      <c r="C79" s="195"/>
      <c r="D79" s="195"/>
      <c r="E79" s="195"/>
      <c r="F79" s="195"/>
      <c r="G79" s="195"/>
      <c r="H79" s="195"/>
      <c r="I79" s="195"/>
      <c r="J79" s="195"/>
      <c r="K79" s="196"/>
    </row>
    <row r="80" spans="1:11" ht="99" customHeight="1">
      <c r="A80" s="209" t="s">
        <v>16</v>
      </c>
      <c r="B80" s="210" t="s">
        <v>37</v>
      </c>
      <c r="C80" s="211" t="s">
        <v>17</v>
      </c>
      <c r="D80" s="212" t="s">
        <v>43</v>
      </c>
      <c r="E80" s="225">
        <v>11.4</v>
      </c>
      <c r="F80" s="214">
        <v>11.5</v>
      </c>
      <c r="G80" s="253" t="s">
        <v>49</v>
      </c>
      <c r="H80" s="253" t="s">
        <v>48</v>
      </c>
      <c r="I80" s="215">
        <f>IF(F80/E80*100&gt;100,100,F80/E80*100)</f>
        <v>100</v>
      </c>
      <c r="J80" s="197">
        <f>(I80+I81+I82+I83+I84+I85)/6</f>
        <v>100</v>
      </c>
      <c r="K80" s="207">
        <f>IF(E86=0,J80,(J80+J86)/2)</f>
        <v>101.31578947368422</v>
      </c>
    </row>
    <row r="81" spans="1:11" ht="72" customHeight="1">
      <c r="A81" s="216"/>
      <c r="B81" s="217" t="s">
        <v>38</v>
      </c>
      <c r="C81" s="218" t="s">
        <v>18</v>
      </c>
      <c r="D81" s="219" t="s">
        <v>19</v>
      </c>
      <c r="E81" s="218">
        <v>0</v>
      </c>
      <c r="F81" s="220">
        <v>0</v>
      </c>
      <c r="G81" s="253" t="s">
        <v>49</v>
      </c>
      <c r="H81" s="253" t="s">
        <v>50</v>
      </c>
      <c r="I81" s="221">
        <f>IF(F81=0,100,IF(F81&gt;5,89,90))</f>
        <v>100</v>
      </c>
      <c r="J81" s="206" t="str">
        <f>IF(J80&gt;=100,"Гос.задание по гос.услуге выполнено в полном объеме",IF(J80&gt;=90,"Гос.задание по гос.услуге выполнено",IF(J80&lt;90,"Гос.задание по гос.услуге не выполнено")))</f>
        <v>Гос.задание по гос.услуге выполнено в полном объеме</v>
      </c>
      <c r="K81" s="208" t="str">
        <f>IF(K80&gt;=100,"Гос.задание по гос.услуге выполнено в полном объеме",IF(K80&gt;=90,"Гос.задание по гос.услуге выполнено",IF(K80&lt;90,"Гос.задание по гос.услуге не выполнено")))</f>
        <v>Гос.задание по гос.услуге выполнено в полном объеме</v>
      </c>
    </row>
    <row r="82" spans="1:11" ht="81" customHeight="1">
      <c r="A82" s="216"/>
      <c r="B82" s="217" t="s">
        <v>53</v>
      </c>
      <c r="C82" s="218" t="s">
        <v>17</v>
      </c>
      <c r="D82" s="219" t="s">
        <v>44</v>
      </c>
      <c r="E82" s="218">
        <v>90</v>
      </c>
      <c r="F82" s="222">
        <v>96.3</v>
      </c>
      <c r="G82" s="253" t="s">
        <v>49</v>
      </c>
      <c r="H82" s="223" t="s">
        <v>68</v>
      </c>
      <c r="I82" s="221">
        <f>IF(F82/E82*100&gt;100,100,F82/E82*100)</f>
        <v>100</v>
      </c>
      <c r="J82" s="224"/>
      <c r="K82" s="208"/>
    </row>
    <row r="83" spans="1:11" ht="65.25" customHeight="1">
      <c r="A83" s="216"/>
      <c r="B83" s="217" t="s">
        <v>54</v>
      </c>
      <c r="C83" s="218" t="s">
        <v>17</v>
      </c>
      <c r="D83" s="219" t="s">
        <v>20</v>
      </c>
      <c r="E83" s="218">
        <v>70</v>
      </c>
      <c r="F83" s="220">
        <v>100</v>
      </c>
      <c r="G83" s="253" t="s">
        <v>137</v>
      </c>
      <c r="H83" s="223" t="s">
        <v>51</v>
      </c>
      <c r="I83" s="221">
        <f>IF(F83/E83*100&gt;100,100,F83/E83*100)</f>
        <v>100</v>
      </c>
      <c r="J83" s="224"/>
      <c r="K83" s="208"/>
    </row>
    <row r="84" spans="1:11" ht="88.5" customHeight="1">
      <c r="A84" s="216"/>
      <c r="B84" s="217" t="s">
        <v>62</v>
      </c>
      <c r="C84" s="218" t="str">
        <f>'[1]Лист1'!C98</f>
        <v>%</v>
      </c>
      <c r="D84" s="212" t="s">
        <v>63</v>
      </c>
      <c r="E84" s="225">
        <v>90</v>
      </c>
      <c r="F84" s="226">
        <v>99.2</v>
      </c>
      <c r="G84" s="253" t="s">
        <v>49</v>
      </c>
      <c r="H84" s="223" t="s">
        <v>69</v>
      </c>
      <c r="I84" s="227">
        <f>IF(F84/E84*100&gt;100,100,F84/E84*100)</f>
        <v>100</v>
      </c>
      <c r="J84" s="228"/>
      <c r="K84" s="254"/>
    </row>
    <row r="85" spans="1:11" ht="87.75" customHeight="1">
      <c r="A85" s="229"/>
      <c r="B85" s="217" t="s">
        <v>64</v>
      </c>
      <c r="C85" s="218" t="s">
        <v>17</v>
      </c>
      <c r="D85" s="219" t="s">
        <v>45</v>
      </c>
      <c r="E85" s="225">
        <v>95</v>
      </c>
      <c r="F85" s="230">
        <v>100</v>
      </c>
      <c r="G85" s="253" t="s">
        <v>135</v>
      </c>
      <c r="H85" s="223" t="s">
        <v>52</v>
      </c>
      <c r="I85" s="221">
        <f>IF(F85/E85*100&gt;100,100,F85/E85*100)</f>
        <v>100</v>
      </c>
      <c r="J85" s="228"/>
      <c r="K85" s="254"/>
    </row>
    <row r="86" spans="1:11" ht="76.5" customHeight="1" thickBot="1">
      <c r="A86" s="231" t="s">
        <v>21</v>
      </c>
      <c r="B86" s="232" t="s">
        <v>22</v>
      </c>
      <c r="C86" s="233" t="s">
        <v>23</v>
      </c>
      <c r="D86" s="233"/>
      <c r="E86" s="233">
        <v>114</v>
      </c>
      <c r="F86" s="234">
        <v>117</v>
      </c>
      <c r="G86" s="253" t="s">
        <v>49</v>
      </c>
      <c r="H86" s="253" t="s">
        <v>48</v>
      </c>
      <c r="I86" s="235">
        <f>IF(E86=0,0,IF(F86/E86*100&gt;110,110,F86/E86*100))</f>
        <v>102.63157894736842</v>
      </c>
      <c r="J86" s="236">
        <f>(I86)</f>
        <v>102.63157894736842</v>
      </c>
      <c r="K86" s="237" t="str">
        <f>IF(J86&gt;=100,"Гос.задание по гос.услуге выполнено в полном объеме",IF(J86&gt;=90,"Гос.задание по гос.услуге выполнено",IF(J86&lt;90,"Гос.задание по гос.услуге не выполнено")))</f>
        <v>Гос.задание по гос.услуге выполнено в полном объеме</v>
      </c>
    </row>
    <row r="87" spans="1:11" ht="28.5" customHeight="1">
      <c r="A87" s="194" t="s">
        <v>34</v>
      </c>
      <c r="B87" s="195"/>
      <c r="C87" s="195"/>
      <c r="D87" s="195"/>
      <c r="E87" s="195"/>
      <c r="F87" s="195"/>
      <c r="G87" s="195"/>
      <c r="H87" s="195"/>
      <c r="I87" s="195"/>
      <c r="J87" s="195"/>
      <c r="K87" s="196"/>
    </row>
    <row r="88" spans="1:11" ht="105" customHeight="1">
      <c r="A88" s="209" t="s">
        <v>16</v>
      </c>
      <c r="B88" s="210" t="s">
        <v>37</v>
      </c>
      <c r="C88" s="211" t="s">
        <v>17</v>
      </c>
      <c r="D88" s="212" t="s">
        <v>43</v>
      </c>
      <c r="E88" s="245">
        <v>13.2</v>
      </c>
      <c r="F88" s="214">
        <v>13</v>
      </c>
      <c r="G88" s="253" t="s">
        <v>49</v>
      </c>
      <c r="H88" s="253" t="s">
        <v>48</v>
      </c>
      <c r="I88" s="215">
        <f>IF(F88/E88*100&gt;100,100,F88/E88*100)</f>
        <v>98.48484848484848</v>
      </c>
      <c r="J88" s="197">
        <f>(I88+I89+I90+I91+I92+I93)/6</f>
        <v>99.74747474747475</v>
      </c>
      <c r="K88" s="207">
        <f>IF(E94=0,J88,(J88+J94)/2)</f>
        <v>99.87373737373738</v>
      </c>
    </row>
    <row r="89" spans="1:11" ht="45.75" customHeight="1">
      <c r="A89" s="216"/>
      <c r="B89" s="217" t="s">
        <v>38</v>
      </c>
      <c r="C89" s="218" t="s">
        <v>18</v>
      </c>
      <c r="D89" s="219" t="s">
        <v>19</v>
      </c>
      <c r="E89" s="218">
        <v>0</v>
      </c>
      <c r="F89" s="220">
        <v>0</v>
      </c>
      <c r="G89" s="253" t="s">
        <v>49</v>
      </c>
      <c r="H89" s="253" t="s">
        <v>50</v>
      </c>
      <c r="I89" s="221">
        <f>IF(F89=0,100,IF(F89&gt;5,89,90))</f>
        <v>100</v>
      </c>
      <c r="J89" s="206" t="str">
        <f>IF(J88&gt;=100,"Гос.задание по гос.услуге выполнено в полном объеме",IF(J88&gt;=90,"Гос.задание по гос.услуге выполнено",IF(J88&lt;90,"Гос.задание по гос.услуге не выполнено")))</f>
        <v>Гос.задание по гос.услуге выполнено</v>
      </c>
      <c r="K89" s="208" t="str">
        <f>IF(K88&gt;=100,"Гос.задание по гос.услуге выполнено в полном объеме",IF(K88&gt;=90,"Гос.задание по гос.услуге выполнено",IF(K88&lt;90,"Гос.задание по гос.услуге не выполнено")))</f>
        <v>Гос.задание по гос.услуге выполнено</v>
      </c>
    </row>
    <row r="90" spans="1:11" ht="81.75" customHeight="1">
      <c r="A90" s="216"/>
      <c r="B90" s="217" t="s">
        <v>53</v>
      </c>
      <c r="C90" s="218" t="s">
        <v>17</v>
      </c>
      <c r="D90" s="219" t="s">
        <v>44</v>
      </c>
      <c r="E90" s="218">
        <v>90</v>
      </c>
      <c r="F90" s="222">
        <v>96.3</v>
      </c>
      <c r="G90" s="253" t="s">
        <v>49</v>
      </c>
      <c r="H90" s="223" t="s">
        <v>68</v>
      </c>
      <c r="I90" s="221">
        <f>IF(F90/E90*100&gt;100,100,F90/E90*100)</f>
        <v>100</v>
      </c>
      <c r="J90" s="224"/>
      <c r="K90" s="208"/>
    </row>
    <row r="91" spans="1:11" ht="64.5" customHeight="1">
      <c r="A91" s="216"/>
      <c r="B91" s="217" t="s">
        <v>54</v>
      </c>
      <c r="C91" s="218" t="s">
        <v>17</v>
      </c>
      <c r="D91" s="219" t="s">
        <v>20</v>
      </c>
      <c r="E91" s="218">
        <v>70</v>
      </c>
      <c r="F91" s="220">
        <v>100</v>
      </c>
      <c r="G91" s="253" t="s">
        <v>137</v>
      </c>
      <c r="H91" s="223" t="s">
        <v>51</v>
      </c>
      <c r="I91" s="221">
        <f>IF(F91/E91*100&gt;100,100,F91/E91*100)</f>
        <v>100</v>
      </c>
      <c r="J91" s="224"/>
      <c r="K91" s="208"/>
    </row>
    <row r="92" spans="1:11" ht="88.5" customHeight="1">
      <c r="A92" s="216"/>
      <c r="B92" s="217" t="s">
        <v>62</v>
      </c>
      <c r="C92" s="218" t="str">
        <f>'[1]Лист1'!C106</f>
        <v>чел.</v>
      </c>
      <c r="D92" s="212" t="s">
        <v>63</v>
      </c>
      <c r="E92" s="225">
        <v>90</v>
      </c>
      <c r="F92" s="226">
        <v>99.2</v>
      </c>
      <c r="G92" s="253" t="s">
        <v>49</v>
      </c>
      <c r="H92" s="223" t="s">
        <v>69</v>
      </c>
      <c r="I92" s="227">
        <f>IF(F92/E92*100&gt;100,100,F92/E92*100)</f>
        <v>100</v>
      </c>
      <c r="J92" s="228"/>
      <c r="K92" s="254"/>
    </row>
    <row r="93" spans="1:11" ht="93" customHeight="1">
      <c r="A93" s="229"/>
      <c r="B93" s="217" t="s">
        <v>64</v>
      </c>
      <c r="C93" s="218" t="s">
        <v>17</v>
      </c>
      <c r="D93" s="219" t="s">
        <v>45</v>
      </c>
      <c r="E93" s="225">
        <v>95</v>
      </c>
      <c r="F93" s="230">
        <v>100</v>
      </c>
      <c r="G93" s="253" t="s">
        <v>135</v>
      </c>
      <c r="H93" s="223" t="s">
        <v>52</v>
      </c>
      <c r="I93" s="221">
        <f>IF(F93/E93*100&gt;100,100,F93/E93*100)</f>
        <v>100</v>
      </c>
      <c r="J93" s="228"/>
      <c r="K93" s="254"/>
    </row>
    <row r="94" spans="1:11" ht="73.5" customHeight="1" thickBot="1">
      <c r="A94" s="231" t="s">
        <v>21</v>
      </c>
      <c r="B94" s="232" t="s">
        <v>22</v>
      </c>
      <c r="C94" s="233" t="s">
        <v>23</v>
      </c>
      <c r="D94" s="233"/>
      <c r="E94" s="233">
        <v>132</v>
      </c>
      <c r="F94" s="234">
        <v>132</v>
      </c>
      <c r="G94" s="253" t="s">
        <v>49</v>
      </c>
      <c r="H94" s="253" t="s">
        <v>48</v>
      </c>
      <c r="I94" s="235">
        <f>IF(E94=0,0,IF(F94/E94*100&gt;110,110,F94/E94*100))</f>
        <v>100</v>
      </c>
      <c r="J94" s="236">
        <f>(I94)</f>
        <v>100</v>
      </c>
      <c r="K94" s="237" t="str">
        <f>IF(J94&gt;=100,"Гос.задание по гос.услуге выполнено в полном объеме",IF(J94&gt;=90,"Гос.задание по гос.услуге выполнено",IF(J94&lt;90,"Гос.задание по гос.услуге не выполнено")))</f>
        <v>Гос.задание по гос.услуге выполнено в полном объеме</v>
      </c>
    </row>
    <row r="95" spans="1:11" ht="20.25" customHeight="1">
      <c r="A95" s="194" t="s">
        <v>35</v>
      </c>
      <c r="B95" s="195"/>
      <c r="C95" s="195"/>
      <c r="D95" s="195"/>
      <c r="E95" s="195"/>
      <c r="F95" s="195"/>
      <c r="G95" s="195"/>
      <c r="H95" s="195"/>
      <c r="I95" s="195"/>
      <c r="J95" s="195"/>
      <c r="K95" s="196"/>
    </row>
    <row r="96" spans="1:11" ht="85.5" customHeight="1">
      <c r="A96" s="209" t="s">
        <v>16</v>
      </c>
      <c r="B96" s="210" t="s">
        <v>37</v>
      </c>
      <c r="C96" s="211" t="s">
        <v>17</v>
      </c>
      <c r="D96" s="212" t="s">
        <v>43</v>
      </c>
      <c r="E96" s="245">
        <v>25.7</v>
      </c>
      <c r="F96" s="214">
        <v>25.5</v>
      </c>
      <c r="G96" s="253" t="s">
        <v>49</v>
      </c>
      <c r="H96" s="253" t="s">
        <v>48</v>
      </c>
      <c r="I96" s="215">
        <f>IF(F96/E96*100&gt;100,100,F96/E96*100)</f>
        <v>99.22178988326849</v>
      </c>
      <c r="J96" s="197">
        <f>(I96+I97+I98+I99+I100+I101)/6</f>
        <v>99.87029831387808</v>
      </c>
      <c r="K96" s="207">
        <f>IF(E102=0,J96,(J96+J102)/2)</f>
        <v>100.12970168612192</v>
      </c>
    </row>
    <row r="97" spans="1:11" ht="52.5" customHeight="1">
      <c r="A97" s="216"/>
      <c r="B97" s="217" t="s">
        <v>38</v>
      </c>
      <c r="C97" s="218" t="s">
        <v>18</v>
      </c>
      <c r="D97" s="219" t="s">
        <v>19</v>
      </c>
      <c r="E97" s="218">
        <v>0</v>
      </c>
      <c r="F97" s="220">
        <v>0</v>
      </c>
      <c r="G97" s="253" t="s">
        <v>49</v>
      </c>
      <c r="H97" s="253" t="s">
        <v>50</v>
      </c>
      <c r="I97" s="221">
        <f>IF(F97=0,100,IF(F97&gt;5,89,90))</f>
        <v>100</v>
      </c>
      <c r="J97" s="206" t="str">
        <f>IF(J96&gt;=100,"Гос.задание по гос.услуге выполнено в полном объеме",IF(J96&gt;=90,"Гос.задание по гос.услуге выполнено",IF(J96&lt;90,"Гос.задание по гос.услуге не выполнено")))</f>
        <v>Гос.задание по гос.услуге выполнено</v>
      </c>
      <c r="K97" s="208" t="str">
        <f>IF(K96&gt;=100,"Гос.задание по гос.услуге выполнено в полном объеме",IF(K96&gt;=90,"Гос.задание по гос.услуге выполнено",IF(K96&lt;90,"Гос.задание по гос.услуге не выполнено")))</f>
        <v>Гос.задание по гос.услуге выполнено в полном объеме</v>
      </c>
    </row>
    <row r="98" spans="1:11" ht="90.75" customHeight="1">
      <c r="A98" s="216"/>
      <c r="B98" s="217" t="s">
        <v>53</v>
      </c>
      <c r="C98" s="218" t="s">
        <v>17</v>
      </c>
      <c r="D98" s="219" t="s">
        <v>44</v>
      </c>
      <c r="E98" s="218">
        <v>90</v>
      </c>
      <c r="F98" s="222">
        <v>96.3</v>
      </c>
      <c r="G98" s="253" t="s">
        <v>49</v>
      </c>
      <c r="H98" s="223" t="s">
        <v>68</v>
      </c>
      <c r="I98" s="221">
        <f>IF(F98/E98*100&gt;100,100,F98/E98*100)</f>
        <v>100</v>
      </c>
      <c r="J98" s="224"/>
      <c r="K98" s="208"/>
    </row>
    <row r="99" spans="1:11" ht="66.75" customHeight="1">
      <c r="A99" s="216"/>
      <c r="B99" s="217" t="s">
        <v>54</v>
      </c>
      <c r="C99" s="218" t="s">
        <v>17</v>
      </c>
      <c r="D99" s="219" t="s">
        <v>20</v>
      </c>
      <c r="E99" s="218">
        <v>70</v>
      </c>
      <c r="F99" s="220">
        <v>100</v>
      </c>
      <c r="G99" s="253" t="s">
        <v>137</v>
      </c>
      <c r="H99" s="223" t="s">
        <v>51</v>
      </c>
      <c r="I99" s="221">
        <f>IF(F99/E99*100&gt;100,100,F99/E99*100)</f>
        <v>100</v>
      </c>
      <c r="J99" s="224"/>
      <c r="K99" s="208"/>
    </row>
    <row r="100" spans="1:11" ht="88.5" customHeight="1">
      <c r="A100" s="216"/>
      <c r="B100" s="217" t="s">
        <v>62</v>
      </c>
      <c r="C100" s="218" t="str">
        <f>'[1]Лист1'!C114</f>
        <v>%</v>
      </c>
      <c r="D100" s="212" t="s">
        <v>63</v>
      </c>
      <c r="E100" s="225">
        <v>90</v>
      </c>
      <c r="F100" s="226">
        <v>99.2</v>
      </c>
      <c r="G100" s="253" t="s">
        <v>49</v>
      </c>
      <c r="H100" s="223" t="s">
        <v>69</v>
      </c>
      <c r="I100" s="227">
        <f>IF(F100/E100*100&gt;100,100,F100/E100*100)</f>
        <v>100</v>
      </c>
      <c r="J100" s="228"/>
      <c r="K100" s="254"/>
    </row>
    <row r="101" spans="1:11" ht="90" customHeight="1">
      <c r="A101" s="229"/>
      <c r="B101" s="217" t="s">
        <v>64</v>
      </c>
      <c r="C101" s="218" t="s">
        <v>17</v>
      </c>
      <c r="D101" s="219" t="s">
        <v>45</v>
      </c>
      <c r="E101" s="225">
        <v>95</v>
      </c>
      <c r="F101" s="230">
        <v>100</v>
      </c>
      <c r="G101" s="253" t="s">
        <v>135</v>
      </c>
      <c r="H101" s="223" t="s">
        <v>52</v>
      </c>
      <c r="I101" s="221">
        <f>IF(F101/E101*100&gt;100,100,F101/E101*100)</f>
        <v>100</v>
      </c>
      <c r="J101" s="228"/>
      <c r="K101" s="254"/>
    </row>
    <row r="102" spans="1:11" ht="78" customHeight="1" thickBot="1">
      <c r="A102" s="231" t="s">
        <v>21</v>
      </c>
      <c r="B102" s="232" t="s">
        <v>22</v>
      </c>
      <c r="C102" s="233" t="s">
        <v>23</v>
      </c>
      <c r="D102" s="233"/>
      <c r="E102" s="233">
        <v>257</v>
      </c>
      <c r="F102" s="234">
        <v>258</v>
      </c>
      <c r="G102" s="253" t="s">
        <v>49</v>
      </c>
      <c r="H102" s="253" t="s">
        <v>48</v>
      </c>
      <c r="I102" s="235">
        <f>IF(E102=0,0,IF(F102/E102*100&gt;110,110,F102/E102*100))</f>
        <v>100.38910505836576</v>
      </c>
      <c r="J102" s="236">
        <f>(I102)</f>
        <v>100.38910505836576</v>
      </c>
      <c r="K102" s="237" t="str">
        <f>IF(J102&gt;=100,"Гос.задание по гос.услуге выполнено в полном объеме",IF(J102&gt;=90,"Гос.задание по гос.услуге выполнено",IF(J102&lt;90,"Гос.задание по гос.услуге не выполнено")))</f>
        <v>Гос.задание по гос.услуге выполнено в полном объеме</v>
      </c>
    </row>
    <row r="103" spans="1:11" ht="20.25" customHeight="1">
      <c r="A103" s="194" t="s">
        <v>39</v>
      </c>
      <c r="B103" s="195"/>
      <c r="C103" s="195"/>
      <c r="D103" s="195"/>
      <c r="E103" s="195"/>
      <c r="F103" s="195"/>
      <c r="G103" s="195"/>
      <c r="H103" s="195"/>
      <c r="I103" s="195"/>
      <c r="J103" s="195"/>
      <c r="K103" s="196"/>
    </row>
    <row r="104" spans="1:11" ht="85.5" customHeight="1">
      <c r="A104" s="209" t="s">
        <v>16</v>
      </c>
      <c r="B104" s="210" t="s">
        <v>37</v>
      </c>
      <c r="C104" s="211" t="s">
        <v>17</v>
      </c>
      <c r="D104" s="212" t="s">
        <v>43</v>
      </c>
      <c r="E104" s="245">
        <v>1.5</v>
      </c>
      <c r="F104" s="214">
        <v>1.7</v>
      </c>
      <c r="G104" s="253" t="s">
        <v>49</v>
      </c>
      <c r="H104" s="253" t="s">
        <v>48</v>
      </c>
      <c r="I104" s="215">
        <v>100</v>
      </c>
      <c r="J104" s="197">
        <f>(I104+I105+I106+I107+I108+I109)/6</f>
        <v>100</v>
      </c>
      <c r="K104" s="207">
        <f>IF(E110=0,J104,(J104+J110)/2)</f>
        <v>105</v>
      </c>
    </row>
    <row r="105" spans="1:11" ht="52.5" customHeight="1">
      <c r="A105" s="216"/>
      <c r="B105" s="217" t="s">
        <v>38</v>
      </c>
      <c r="C105" s="218" t="s">
        <v>18</v>
      </c>
      <c r="D105" s="219" t="s">
        <v>19</v>
      </c>
      <c r="E105" s="218">
        <v>0</v>
      </c>
      <c r="F105" s="220">
        <v>0</v>
      </c>
      <c r="G105" s="253" t="s">
        <v>49</v>
      </c>
      <c r="H105" s="253" t="s">
        <v>50</v>
      </c>
      <c r="I105" s="221">
        <f>IF(F105=0,100,IF(F105&gt;5,89,90))</f>
        <v>100</v>
      </c>
      <c r="J105" s="206" t="str">
        <f>IF(J104&gt;=100,"Гос.задание по гос.услуге выполнено в полном объеме",IF(J104&gt;=90,"Гос.задание по гос.услуге выполнено",IF(J104&lt;90,"Гос.задание по гос.услуге не выполнено")))</f>
        <v>Гос.задание по гос.услуге выполнено в полном объеме</v>
      </c>
      <c r="K105" s="208" t="str">
        <f>IF(K104&gt;=100,"Гос.задание по гос.услуге выполнено в полном объеме",IF(K104&gt;=90,"Гос.задание по гос.услуге выполнено",IF(K104&lt;90,"Гос.задание по гос.услуге не выполнено")))</f>
        <v>Гос.задание по гос.услуге выполнено в полном объеме</v>
      </c>
    </row>
    <row r="106" spans="1:11" ht="90.75" customHeight="1">
      <c r="A106" s="216"/>
      <c r="B106" s="217" t="s">
        <v>53</v>
      </c>
      <c r="C106" s="218" t="s">
        <v>17</v>
      </c>
      <c r="D106" s="219" t="s">
        <v>44</v>
      </c>
      <c r="E106" s="218">
        <v>90</v>
      </c>
      <c r="F106" s="222">
        <v>96.3</v>
      </c>
      <c r="G106" s="253" t="s">
        <v>49</v>
      </c>
      <c r="H106" s="223" t="s">
        <v>68</v>
      </c>
      <c r="I106" s="221">
        <f>IF(F106/E106*100&gt;100,100,F106/E106*100)</f>
        <v>100</v>
      </c>
      <c r="J106" s="224"/>
      <c r="K106" s="208"/>
    </row>
    <row r="107" spans="1:11" ht="60" customHeight="1">
      <c r="A107" s="216"/>
      <c r="B107" s="217" t="s">
        <v>54</v>
      </c>
      <c r="C107" s="218" t="s">
        <v>17</v>
      </c>
      <c r="D107" s="219" t="s">
        <v>20</v>
      </c>
      <c r="E107" s="218">
        <v>70</v>
      </c>
      <c r="F107" s="220">
        <v>100</v>
      </c>
      <c r="G107" s="253" t="s">
        <v>137</v>
      </c>
      <c r="H107" s="223" t="s">
        <v>51</v>
      </c>
      <c r="I107" s="221">
        <f>IF(F107/E107*100&gt;100,100,F107/E107*100)</f>
        <v>100</v>
      </c>
      <c r="J107" s="224"/>
      <c r="K107" s="208"/>
    </row>
    <row r="108" spans="1:11" ht="88.5" customHeight="1">
      <c r="A108" s="216"/>
      <c r="B108" s="217" t="s">
        <v>62</v>
      </c>
      <c r="C108" s="218">
        <f>'[1]Лист1'!C122</f>
        <v>0</v>
      </c>
      <c r="D108" s="212" t="s">
        <v>63</v>
      </c>
      <c r="E108" s="225">
        <v>90</v>
      </c>
      <c r="F108" s="226">
        <v>99.2</v>
      </c>
      <c r="G108" s="253" t="s">
        <v>49</v>
      </c>
      <c r="H108" s="223" t="s">
        <v>69</v>
      </c>
      <c r="I108" s="227">
        <f>IF(F108/E108*100&gt;100,100,F108/E108*100)</f>
        <v>100</v>
      </c>
      <c r="J108" s="228"/>
      <c r="K108" s="254"/>
    </row>
    <row r="109" spans="1:11" ht="90" customHeight="1">
      <c r="A109" s="229"/>
      <c r="B109" s="217" t="s">
        <v>64</v>
      </c>
      <c r="C109" s="218" t="s">
        <v>17</v>
      </c>
      <c r="D109" s="219" t="s">
        <v>45</v>
      </c>
      <c r="E109" s="225">
        <v>95</v>
      </c>
      <c r="F109" s="230">
        <v>100</v>
      </c>
      <c r="G109" s="253" t="s">
        <v>135</v>
      </c>
      <c r="H109" s="223" t="s">
        <v>52</v>
      </c>
      <c r="I109" s="221">
        <f>IF(F109/E109*100&gt;100,100,F109/E109*100)</f>
        <v>100</v>
      </c>
      <c r="J109" s="228"/>
      <c r="K109" s="254"/>
    </row>
    <row r="110" spans="1:11" ht="78" customHeight="1" thickBot="1">
      <c r="A110" s="231" t="s">
        <v>21</v>
      </c>
      <c r="B110" s="232" t="s">
        <v>22</v>
      </c>
      <c r="C110" s="233" t="s">
        <v>23</v>
      </c>
      <c r="D110" s="233"/>
      <c r="E110" s="233">
        <v>15</v>
      </c>
      <c r="F110" s="234">
        <v>17</v>
      </c>
      <c r="G110" s="253" t="s">
        <v>47</v>
      </c>
      <c r="H110" s="253" t="s">
        <v>48</v>
      </c>
      <c r="I110" s="235">
        <v>110</v>
      </c>
      <c r="J110" s="236">
        <f>(I110)</f>
        <v>110</v>
      </c>
      <c r="K110" s="237" t="str">
        <f>IF(J110&gt;=100,"Гос.задание по гос.услуге выполнено в полном объеме",IF(J110&gt;=90,"Гос.задание по гос.услуге выполнено",IF(J110&lt;90,"Гос.задание по гос.услуге не выполнено")))</f>
        <v>Гос.задание по гос.услуге выполнено в полном объеме</v>
      </c>
    </row>
    <row r="111" spans="1:15" ht="20.25" customHeight="1">
      <c r="A111" s="255" t="s">
        <v>42</v>
      </c>
      <c r="B111" s="238" t="s">
        <v>140</v>
      </c>
      <c r="C111" s="238"/>
      <c r="D111" s="238"/>
      <c r="E111" s="238"/>
      <c r="F111" s="238"/>
      <c r="G111" s="238"/>
      <c r="H111" s="238"/>
      <c r="I111" s="238"/>
      <c r="J111" s="238"/>
      <c r="K111" s="256">
        <f>(K114+K120+K126+K132+K139)/5</f>
        <v>100</v>
      </c>
      <c r="L111" s="272"/>
      <c r="M111" s="2"/>
      <c r="N111" s="2"/>
      <c r="O111" s="2"/>
    </row>
    <row r="112" spans="1:15" ht="48" customHeight="1" thickBot="1">
      <c r="A112" s="257"/>
      <c r="B112" s="239"/>
      <c r="C112" s="239"/>
      <c r="D112" s="239"/>
      <c r="E112" s="239"/>
      <c r="F112" s="239"/>
      <c r="G112" s="239"/>
      <c r="H112" s="239"/>
      <c r="I112" s="239"/>
      <c r="J112" s="239"/>
      <c r="K112" s="258" t="str">
        <f>IF(K111&gt;=100,"Гос.задание по гос.услуге выполнено в полном объеме",IF(K111&gt;=90,"Гос.задание по гос.услуге выполнено",IF(K111&lt;90,"Гос.задание по гос.услуге не выполнено")))</f>
        <v>Гос.задание по гос.услуге выполнено в полном объеме</v>
      </c>
      <c r="L112" s="2"/>
      <c r="M112" s="2"/>
      <c r="N112" s="2"/>
      <c r="O112" s="2"/>
    </row>
    <row r="113" spans="1:11" ht="24.75" customHeight="1">
      <c r="A113" s="194" t="s">
        <v>31</v>
      </c>
      <c r="B113" s="195"/>
      <c r="C113" s="195"/>
      <c r="D113" s="195"/>
      <c r="E113" s="195"/>
      <c r="F113" s="195"/>
      <c r="G113" s="195"/>
      <c r="H113" s="195"/>
      <c r="I113" s="195"/>
      <c r="J113" s="195"/>
      <c r="K113" s="196"/>
    </row>
    <row r="114" spans="1:11" ht="85.5" customHeight="1">
      <c r="A114" s="246" t="s">
        <v>16</v>
      </c>
      <c r="B114" s="210" t="s">
        <v>37</v>
      </c>
      <c r="C114" s="211" t="s">
        <v>17</v>
      </c>
      <c r="D114" s="212" t="s">
        <v>43</v>
      </c>
      <c r="E114" s="213">
        <v>0.3</v>
      </c>
      <c r="F114" s="214">
        <v>0.3</v>
      </c>
      <c r="G114" s="253" t="s">
        <v>49</v>
      </c>
      <c r="H114" s="253" t="s">
        <v>48</v>
      </c>
      <c r="I114" s="215">
        <f>IF(F114/E114*100&gt;100,100,F114/E114*100)</f>
        <v>100</v>
      </c>
      <c r="J114" s="197">
        <f>(I114+I115+I116+I117)/4</f>
        <v>100</v>
      </c>
      <c r="K114" s="207">
        <f>IF(E118=0,J114,(J114+J118)/2)</f>
        <v>100</v>
      </c>
    </row>
    <row r="115" spans="1:11" ht="82.5" customHeight="1">
      <c r="A115" s="259"/>
      <c r="B115" s="217" t="s">
        <v>58</v>
      </c>
      <c r="C115" s="218" t="s">
        <v>17</v>
      </c>
      <c r="D115" s="219" t="s">
        <v>44</v>
      </c>
      <c r="E115" s="218">
        <v>90</v>
      </c>
      <c r="F115" s="222">
        <v>96.3</v>
      </c>
      <c r="G115" s="253" t="s">
        <v>49</v>
      </c>
      <c r="H115" s="223" t="s">
        <v>68</v>
      </c>
      <c r="I115" s="221">
        <f>IF(F115/E115*100&gt;100,100,F115/E115*100)</f>
        <v>100</v>
      </c>
      <c r="J115" s="224"/>
      <c r="K115" s="208"/>
    </row>
    <row r="116" spans="1:11" ht="90" customHeight="1">
      <c r="A116" s="260"/>
      <c r="B116" s="217" t="s">
        <v>57</v>
      </c>
      <c r="C116" s="218" t="s">
        <v>17</v>
      </c>
      <c r="D116" s="219" t="s">
        <v>45</v>
      </c>
      <c r="E116" s="225">
        <v>95</v>
      </c>
      <c r="F116" s="230">
        <v>100</v>
      </c>
      <c r="G116" s="253" t="s">
        <v>135</v>
      </c>
      <c r="H116" s="223" t="s">
        <v>52</v>
      </c>
      <c r="I116" s="221">
        <f>IF(F116/E116*100&gt;100,100,F116/E116*100)</f>
        <v>100</v>
      </c>
      <c r="J116" s="228"/>
      <c r="K116" s="254"/>
    </row>
    <row r="117" spans="1:11" ht="88.5" customHeight="1">
      <c r="A117" s="261"/>
      <c r="B117" s="217" t="s">
        <v>65</v>
      </c>
      <c r="C117" s="218" t="str">
        <f>'[1]Лист1'!C131</f>
        <v>чел.</v>
      </c>
      <c r="D117" s="212" t="s">
        <v>63</v>
      </c>
      <c r="E117" s="225">
        <v>90</v>
      </c>
      <c r="F117" s="226">
        <v>99.2</v>
      </c>
      <c r="G117" s="253" t="s">
        <v>49</v>
      </c>
      <c r="H117" s="223" t="s">
        <v>69</v>
      </c>
      <c r="I117" s="227">
        <f>IF(F117/E117*100&gt;100,100,F117/E117*100)</f>
        <v>100</v>
      </c>
      <c r="J117" s="228"/>
      <c r="K117" s="254"/>
    </row>
    <row r="118" spans="1:11" ht="78" customHeight="1" thickBot="1">
      <c r="A118" s="231" t="s">
        <v>21</v>
      </c>
      <c r="B118" s="232" t="s">
        <v>22</v>
      </c>
      <c r="C118" s="233" t="s">
        <v>23</v>
      </c>
      <c r="D118" s="233"/>
      <c r="E118" s="233">
        <v>3</v>
      </c>
      <c r="F118" s="234">
        <v>3</v>
      </c>
      <c r="G118" s="253" t="s">
        <v>49</v>
      </c>
      <c r="H118" s="253" t="s">
        <v>48</v>
      </c>
      <c r="I118" s="235">
        <f>IF(E118=0,0,IF(F118/E118*100&gt;110,110,F118/E118*100))</f>
        <v>100</v>
      </c>
      <c r="J118" s="236">
        <f>(I118)</f>
        <v>100</v>
      </c>
      <c r="K118" s="237" t="str">
        <f>IF(J118&gt;=100,"Гос.задание по гос.услуге выполнено в полном объеме",IF(J118&gt;=90,"Гос.задание по гос.услуге выполнено",IF(J118&lt;90,"Гос.задание по гос.услуге не выполнено")))</f>
        <v>Гос.задание по гос.услуге выполнено в полном объеме</v>
      </c>
    </row>
    <row r="119" spans="1:11" ht="22.5" customHeight="1">
      <c r="A119" s="194" t="s">
        <v>32</v>
      </c>
      <c r="B119" s="195"/>
      <c r="C119" s="195"/>
      <c r="D119" s="195"/>
      <c r="E119" s="195"/>
      <c r="F119" s="195"/>
      <c r="G119" s="195"/>
      <c r="H119" s="195"/>
      <c r="I119" s="195"/>
      <c r="J119" s="195"/>
      <c r="K119" s="196"/>
    </row>
    <row r="120" spans="1:11" ht="85.5" customHeight="1">
      <c r="A120" s="246" t="s">
        <v>16</v>
      </c>
      <c r="B120" s="210" t="s">
        <v>37</v>
      </c>
      <c r="C120" s="211" t="s">
        <v>17</v>
      </c>
      <c r="D120" s="212" t="s">
        <v>43</v>
      </c>
      <c r="E120" s="213">
        <v>0.3</v>
      </c>
      <c r="F120" s="214">
        <v>0.3</v>
      </c>
      <c r="G120" s="253" t="s">
        <v>49</v>
      </c>
      <c r="H120" s="253" t="s">
        <v>48</v>
      </c>
      <c r="I120" s="215">
        <f>IF(F120/E120*100&gt;100,100,F120/E120*100)</f>
        <v>100</v>
      </c>
      <c r="J120" s="197">
        <f>(I120+I121+I122+I123)/4</f>
        <v>100</v>
      </c>
      <c r="K120" s="207">
        <f>IF(E124=0,J120,(J120+J124)/2)</f>
        <v>100</v>
      </c>
    </row>
    <row r="121" spans="1:11" ht="90.75" customHeight="1">
      <c r="A121" s="259"/>
      <c r="B121" s="217" t="s">
        <v>58</v>
      </c>
      <c r="C121" s="218" t="s">
        <v>17</v>
      </c>
      <c r="D121" s="219" t="s">
        <v>44</v>
      </c>
      <c r="E121" s="218">
        <v>90</v>
      </c>
      <c r="F121" s="222">
        <v>96.3</v>
      </c>
      <c r="G121" s="253" t="s">
        <v>49</v>
      </c>
      <c r="H121" s="223" t="s">
        <v>68</v>
      </c>
      <c r="I121" s="221">
        <f>IF(F121/E121*100&gt;100,100,F121/E121*100)</f>
        <v>100</v>
      </c>
      <c r="J121" s="224"/>
      <c r="K121" s="208"/>
    </row>
    <row r="122" spans="1:11" ht="90" customHeight="1">
      <c r="A122" s="259"/>
      <c r="B122" s="217" t="s">
        <v>57</v>
      </c>
      <c r="C122" s="218" t="s">
        <v>17</v>
      </c>
      <c r="D122" s="219" t="s">
        <v>45</v>
      </c>
      <c r="E122" s="225">
        <v>95</v>
      </c>
      <c r="F122" s="230">
        <v>100</v>
      </c>
      <c r="G122" s="253" t="s">
        <v>135</v>
      </c>
      <c r="H122" s="223" t="s">
        <v>52</v>
      </c>
      <c r="I122" s="221">
        <f>IF(F122/E122*100&gt;100,100,F122/E122*100)</f>
        <v>100</v>
      </c>
      <c r="J122" s="228"/>
      <c r="K122" s="254"/>
    </row>
    <row r="123" spans="1:11" ht="88.5" customHeight="1">
      <c r="A123" s="260"/>
      <c r="B123" s="217" t="s">
        <v>65</v>
      </c>
      <c r="C123" s="218">
        <f>'[1]Лист1'!C137</f>
        <v>0</v>
      </c>
      <c r="D123" s="212" t="s">
        <v>63</v>
      </c>
      <c r="E123" s="225">
        <v>90</v>
      </c>
      <c r="F123" s="226">
        <v>99.2</v>
      </c>
      <c r="G123" s="253" t="s">
        <v>49</v>
      </c>
      <c r="H123" s="223" t="s">
        <v>69</v>
      </c>
      <c r="I123" s="227">
        <f>IF(F123/E123*100&gt;100,100,F123/E123*100)</f>
        <v>100</v>
      </c>
      <c r="J123" s="228"/>
      <c r="K123" s="254"/>
    </row>
    <row r="124" spans="1:11" ht="78" customHeight="1" thickBot="1">
      <c r="A124" s="231" t="s">
        <v>21</v>
      </c>
      <c r="B124" s="232" t="s">
        <v>22</v>
      </c>
      <c r="C124" s="233" t="s">
        <v>23</v>
      </c>
      <c r="D124" s="233"/>
      <c r="E124" s="233">
        <v>3</v>
      </c>
      <c r="F124" s="234">
        <v>3</v>
      </c>
      <c r="G124" s="253" t="s">
        <v>56</v>
      </c>
      <c r="H124" s="253" t="s">
        <v>48</v>
      </c>
      <c r="I124" s="235">
        <f>IF(E124=0,0,IF(F124/E124*100&gt;110,110,F124/E124*100))</f>
        <v>100</v>
      </c>
      <c r="J124" s="236">
        <f>(I124)</f>
        <v>100</v>
      </c>
      <c r="K124" s="237" t="str">
        <f>IF(J124&gt;=100,"Гос.задание по гос.услуге выполнено в полном объеме",IF(J124&gt;=90,"Гос.задание по гос.услуге выполнено",IF(J124&lt;90,"Гос.задание по гос.услуге не выполнено")))</f>
        <v>Гос.задание по гос.услуге выполнено в полном объеме</v>
      </c>
    </row>
    <row r="125" spans="1:11" ht="30.75" customHeight="1">
      <c r="A125" s="194" t="s">
        <v>36</v>
      </c>
      <c r="B125" s="195"/>
      <c r="C125" s="195"/>
      <c r="D125" s="195"/>
      <c r="E125" s="195"/>
      <c r="F125" s="195"/>
      <c r="G125" s="195"/>
      <c r="H125" s="195"/>
      <c r="I125" s="195"/>
      <c r="J125" s="195"/>
      <c r="K125" s="196"/>
    </row>
    <row r="126" spans="1:11" ht="86.25" customHeight="1">
      <c r="A126" s="246" t="s">
        <v>16</v>
      </c>
      <c r="B126" s="210" t="s">
        <v>37</v>
      </c>
      <c r="C126" s="211" t="s">
        <v>17</v>
      </c>
      <c r="D126" s="212" t="s">
        <v>43</v>
      </c>
      <c r="E126" s="213">
        <v>0.2</v>
      </c>
      <c r="F126" s="214">
        <v>0.2</v>
      </c>
      <c r="G126" s="253" t="s">
        <v>49</v>
      </c>
      <c r="H126" s="253" t="s">
        <v>48</v>
      </c>
      <c r="I126" s="215">
        <f>IF(F126/E126*100&gt;100,100,F126/E126*100)</f>
        <v>100</v>
      </c>
      <c r="J126" s="197">
        <f>(I126+I127+I128+I129)/4</f>
        <v>100</v>
      </c>
      <c r="K126" s="207">
        <f>IF(E130=0,J126,(J126+J130)/2)</f>
        <v>100</v>
      </c>
    </row>
    <row r="127" spans="1:11" ht="90.75" customHeight="1">
      <c r="A127" s="259"/>
      <c r="B127" s="217" t="s">
        <v>58</v>
      </c>
      <c r="C127" s="218" t="s">
        <v>17</v>
      </c>
      <c r="D127" s="219" t="s">
        <v>44</v>
      </c>
      <c r="E127" s="218">
        <v>90</v>
      </c>
      <c r="F127" s="222">
        <v>96.3</v>
      </c>
      <c r="G127" s="253" t="s">
        <v>49</v>
      </c>
      <c r="H127" s="223" t="s">
        <v>68</v>
      </c>
      <c r="I127" s="221">
        <f>IF(F127/E127*100&gt;100,100,F127/E127*100)</f>
        <v>100</v>
      </c>
      <c r="J127" s="224"/>
      <c r="K127" s="208"/>
    </row>
    <row r="128" spans="1:11" ht="90" customHeight="1">
      <c r="A128" s="259"/>
      <c r="B128" s="217" t="s">
        <v>57</v>
      </c>
      <c r="C128" s="218" t="s">
        <v>17</v>
      </c>
      <c r="D128" s="219" t="s">
        <v>45</v>
      </c>
      <c r="E128" s="225">
        <v>95</v>
      </c>
      <c r="F128" s="226">
        <v>100</v>
      </c>
      <c r="G128" s="253" t="s">
        <v>135</v>
      </c>
      <c r="H128" s="223" t="s">
        <v>52</v>
      </c>
      <c r="I128" s="221">
        <f>IF(F128/E128*100&gt;100,100,F128/E128*100)</f>
        <v>100</v>
      </c>
      <c r="J128" s="228"/>
      <c r="K128" s="254"/>
    </row>
    <row r="129" spans="1:11" ht="88.5" customHeight="1">
      <c r="A129" s="260"/>
      <c r="B129" s="217" t="s">
        <v>65</v>
      </c>
      <c r="C129" s="218" t="str">
        <f>'[1]Лист1'!C143</f>
        <v>%</v>
      </c>
      <c r="D129" s="212" t="s">
        <v>63</v>
      </c>
      <c r="E129" s="225">
        <v>90</v>
      </c>
      <c r="F129" s="226">
        <v>99.2</v>
      </c>
      <c r="G129" s="253" t="s">
        <v>49</v>
      </c>
      <c r="H129" s="223" t="s">
        <v>69</v>
      </c>
      <c r="I129" s="227">
        <f>IF(F129/E129*100&gt;100,100,F129/E129*100)</f>
        <v>100</v>
      </c>
      <c r="J129" s="228"/>
      <c r="K129" s="254"/>
    </row>
    <row r="130" spans="1:11" ht="87" customHeight="1" thickBot="1">
      <c r="A130" s="231" t="s">
        <v>21</v>
      </c>
      <c r="B130" s="232" t="s">
        <v>22</v>
      </c>
      <c r="C130" s="233" t="s">
        <v>23</v>
      </c>
      <c r="D130" s="233"/>
      <c r="E130" s="233">
        <v>2</v>
      </c>
      <c r="F130" s="234">
        <v>2</v>
      </c>
      <c r="G130" s="253" t="s">
        <v>56</v>
      </c>
      <c r="H130" s="253" t="s">
        <v>48</v>
      </c>
      <c r="I130" s="235">
        <f>IF(E130=0,0,IF(F130/E130*100&gt;110,110,F130/E130*100))</f>
        <v>100</v>
      </c>
      <c r="J130" s="236">
        <f>(I130)</f>
        <v>100</v>
      </c>
      <c r="K130" s="237" t="str">
        <f>IF(J130&gt;=100,"Гос.задание по гос.услуге выполнено в полном объеме",IF(J130&gt;=90,"Гос.задание по гос.услуге выполнено",IF(J130&lt;90,"Гос.задание по гос.услуге не выполнено")))</f>
        <v>Гос.задание по гос.услуге выполнено в полном объеме</v>
      </c>
    </row>
    <row r="131" spans="1:11" ht="24.75" customHeight="1">
      <c r="A131" s="194" t="s">
        <v>34</v>
      </c>
      <c r="B131" s="195"/>
      <c r="C131" s="195"/>
      <c r="D131" s="195"/>
      <c r="E131" s="195"/>
      <c r="F131" s="195"/>
      <c r="G131" s="195"/>
      <c r="H131" s="195"/>
      <c r="I131" s="195"/>
      <c r="J131" s="195"/>
      <c r="K131" s="196"/>
    </row>
    <row r="132" spans="1:11" ht="79.5" customHeight="1">
      <c r="A132" s="246" t="s">
        <v>16</v>
      </c>
      <c r="B132" s="210" t="s">
        <v>37</v>
      </c>
      <c r="C132" s="211" t="s">
        <v>17</v>
      </c>
      <c r="D132" s="212" t="s">
        <v>43</v>
      </c>
      <c r="E132" s="225">
        <v>0.3</v>
      </c>
      <c r="F132" s="214">
        <v>0.3</v>
      </c>
      <c r="G132" s="253" t="s">
        <v>49</v>
      </c>
      <c r="H132" s="253" t="s">
        <v>48</v>
      </c>
      <c r="I132" s="215">
        <f>IF(F132/E132*100&gt;100,100,F132/E132*100)</f>
        <v>100</v>
      </c>
      <c r="J132" s="197">
        <f>(I132+I133+I134+I135)/4</f>
        <v>100</v>
      </c>
      <c r="K132" s="207">
        <f>IF(E136=0,J132,(J132+J136)/2)</f>
        <v>100</v>
      </c>
    </row>
    <row r="133" spans="1:11" ht="79.5" customHeight="1">
      <c r="A133" s="259"/>
      <c r="B133" s="217" t="s">
        <v>58</v>
      </c>
      <c r="C133" s="218" t="s">
        <v>17</v>
      </c>
      <c r="D133" s="219" t="s">
        <v>44</v>
      </c>
      <c r="E133" s="218">
        <v>90</v>
      </c>
      <c r="F133" s="222">
        <v>96.3</v>
      </c>
      <c r="G133" s="253" t="s">
        <v>49</v>
      </c>
      <c r="H133" s="223" t="s">
        <v>68</v>
      </c>
      <c r="I133" s="221">
        <f>IF(F133/E133*100&gt;100,100,F133/E133*100)</f>
        <v>100</v>
      </c>
      <c r="J133" s="224"/>
      <c r="K133" s="208"/>
    </row>
    <row r="134" spans="1:11" ht="79.5" customHeight="1">
      <c r="A134" s="259"/>
      <c r="B134" s="217" t="s">
        <v>57</v>
      </c>
      <c r="C134" s="218" t="s">
        <v>17</v>
      </c>
      <c r="D134" s="219" t="s">
        <v>45</v>
      </c>
      <c r="E134" s="225">
        <v>95</v>
      </c>
      <c r="F134" s="230">
        <v>100</v>
      </c>
      <c r="G134" s="253" t="s">
        <v>135</v>
      </c>
      <c r="H134" s="223" t="s">
        <v>52</v>
      </c>
      <c r="I134" s="221">
        <f>IF(F134/E134*100&gt;100,100,F134/E134*100)</f>
        <v>100</v>
      </c>
      <c r="J134" s="228"/>
      <c r="K134" s="254"/>
    </row>
    <row r="135" spans="1:11" ht="88.5" customHeight="1">
      <c r="A135" s="260"/>
      <c r="B135" s="217" t="s">
        <v>65</v>
      </c>
      <c r="C135" s="218">
        <f>'[1]Лист1'!C149</f>
        <v>0</v>
      </c>
      <c r="D135" s="212" t="s">
        <v>63</v>
      </c>
      <c r="E135" s="225">
        <v>90</v>
      </c>
      <c r="F135" s="226">
        <v>99.2</v>
      </c>
      <c r="G135" s="253" t="s">
        <v>49</v>
      </c>
      <c r="H135" s="223" t="s">
        <v>69</v>
      </c>
      <c r="I135" s="227">
        <f>IF(F135/E135*100&gt;100,100,F135/E135*100)</f>
        <v>100</v>
      </c>
      <c r="J135" s="228"/>
      <c r="K135" s="254"/>
    </row>
    <row r="136" spans="1:11" ht="79.5" customHeight="1" thickBot="1">
      <c r="A136" s="231" t="s">
        <v>21</v>
      </c>
      <c r="B136" s="232" t="s">
        <v>22</v>
      </c>
      <c r="C136" s="233" t="s">
        <v>23</v>
      </c>
      <c r="D136" s="233"/>
      <c r="E136" s="233">
        <v>3</v>
      </c>
      <c r="F136" s="234">
        <v>3</v>
      </c>
      <c r="G136" s="253" t="s">
        <v>56</v>
      </c>
      <c r="H136" s="253" t="s">
        <v>48</v>
      </c>
      <c r="I136" s="235">
        <f>IF(E136=0,0,IF(F136/E136*100&gt;110,110,F136/E136*100))</f>
        <v>100</v>
      </c>
      <c r="J136" s="236">
        <f>(I136)</f>
        <v>100</v>
      </c>
      <c r="K136" s="237" t="str">
        <f>IF(J136&gt;=100,"Гос.задание по гос.услуге выполнено в полном объеме",IF(J136&gt;=90,"Гос.задание по гос.услуге выполнено",IF(J136&lt;90,"Гос.задание по гос.услуге не выполнено")))</f>
        <v>Гос.задание по гос.услуге выполнено в полном объеме</v>
      </c>
    </row>
    <row r="137" spans="1:11" ht="2.25" customHeight="1" thickBot="1">
      <c r="A137" s="262"/>
      <c r="B137" s="262"/>
      <c r="C137" s="262"/>
      <c r="D137" s="262"/>
      <c r="E137" s="262"/>
      <c r="F137" s="262"/>
      <c r="G137" s="262"/>
      <c r="H137" s="262"/>
      <c r="I137" s="262"/>
      <c r="J137" s="263"/>
      <c r="K137" s="264"/>
    </row>
    <row r="138" spans="1:11" ht="36" customHeight="1">
      <c r="A138" s="194" t="s">
        <v>35</v>
      </c>
      <c r="B138" s="195"/>
      <c r="C138" s="195"/>
      <c r="D138" s="195"/>
      <c r="E138" s="195"/>
      <c r="F138" s="195"/>
      <c r="G138" s="195"/>
      <c r="H138" s="195"/>
      <c r="I138" s="195"/>
      <c r="J138" s="195"/>
      <c r="K138" s="196"/>
    </row>
    <row r="139" spans="1:11" ht="79.5" customHeight="1">
      <c r="A139" s="246" t="s">
        <v>16</v>
      </c>
      <c r="B139" s="210" t="s">
        <v>37</v>
      </c>
      <c r="C139" s="211" t="s">
        <v>17</v>
      </c>
      <c r="D139" s="212" t="s">
        <v>43</v>
      </c>
      <c r="E139" s="213">
        <v>0.1</v>
      </c>
      <c r="F139" s="214">
        <v>0.1</v>
      </c>
      <c r="G139" s="253" t="s">
        <v>49</v>
      </c>
      <c r="H139" s="253" t="s">
        <v>48</v>
      </c>
      <c r="I139" s="215">
        <f>IF(F139/E139*100&gt;100,100,F139/E139*100)</f>
        <v>100</v>
      </c>
      <c r="J139" s="197">
        <f>(I139+I140+I141+I142)/4</f>
        <v>100</v>
      </c>
      <c r="K139" s="207">
        <f>IF(E143=0,J139,(J139+J143)/2)</f>
        <v>100</v>
      </c>
    </row>
    <row r="140" spans="1:11" ht="79.5" customHeight="1">
      <c r="A140" s="259"/>
      <c r="B140" s="217" t="s">
        <v>58</v>
      </c>
      <c r="C140" s="218" t="s">
        <v>17</v>
      </c>
      <c r="D140" s="219" t="s">
        <v>44</v>
      </c>
      <c r="E140" s="218">
        <v>90</v>
      </c>
      <c r="F140" s="222">
        <v>96.3</v>
      </c>
      <c r="G140" s="253" t="s">
        <v>49</v>
      </c>
      <c r="H140" s="223" t="s">
        <v>68</v>
      </c>
      <c r="I140" s="221">
        <f>IF(F140/E140*100&gt;100,100,F140/E140*100)</f>
        <v>100</v>
      </c>
      <c r="J140" s="224"/>
      <c r="K140" s="208"/>
    </row>
    <row r="141" spans="1:11" ht="79.5" customHeight="1">
      <c r="A141" s="259"/>
      <c r="B141" s="217" t="s">
        <v>57</v>
      </c>
      <c r="C141" s="218" t="s">
        <v>17</v>
      </c>
      <c r="D141" s="219" t="s">
        <v>45</v>
      </c>
      <c r="E141" s="225">
        <v>95</v>
      </c>
      <c r="F141" s="230">
        <v>100</v>
      </c>
      <c r="G141" s="253" t="s">
        <v>135</v>
      </c>
      <c r="H141" s="223" t="s">
        <v>52</v>
      </c>
      <c r="I141" s="221">
        <f>IF(F141/E141*100&gt;100,100,F141/E141*100)</f>
        <v>100</v>
      </c>
      <c r="J141" s="228"/>
      <c r="K141" s="254"/>
    </row>
    <row r="142" spans="1:11" ht="88.5" customHeight="1">
      <c r="A142" s="260"/>
      <c r="B142" s="217" t="s">
        <v>65</v>
      </c>
      <c r="C142" s="218" t="str">
        <f>'[1]Лист1'!C156</f>
        <v>%</v>
      </c>
      <c r="D142" s="212" t="s">
        <v>63</v>
      </c>
      <c r="E142" s="225">
        <v>90</v>
      </c>
      <c r="F142" s="226">
        <v>99.2</v>
      </c>
      <c r="G142" s="253" t="s">
        <v>49</v>
      </c>
      <c r="H142" s="223" t="s">
        <v>69</v>
      </c>
      <c r="I142" s="227">
        <f>IF(F142/E142*100&gt;100,100,F142/E142*100)</f>
        <v>100</v>
      </c>
      <c r="J142" s="228"/>
      <c r="K142" s="254"/>
    </row>
    <row r="143" spans="1:11" ht="82.5" customHeight="1" thickBot="1">
      <c r="A143" s="231" t="s">
        <v>21</v>
      </c>
      <c r="B143" s="232" t="s">
        <v>22</v>
      </c>
      <c r="C143" s="233" t="s">
        <v>23</v>
      </c>
      <c r="D143" s="233"/>
      <c r="E143" s="233">
        <v>1</v>
      </c>
      <c r="F143" s="234">
        <v>1</v>
      </c>
      <c r="G143" s="253" t="s">
        <v>49</v>
      </c>
      <c r="H143" s="253" t="s">
        <v>48</v>
      </c>
      <c r="I143" s="235">
        <f>IF(E143=0,0,IF(F143/E143*100&gt;110,110,F143/E143*100))</f>
        <v>100</v>
      </c>
      <c r="J143" s="236">
        <f>(I143)</f>
        <v>100</v>
      </c>
      <c r="K143" s="237" t="str">
        <f>IF(J143&gt;=100,"Гос.задание по гос.услуге выполнено в полном объеме",IF(J143&gt;=90,"Гос.задание по гос.услуге выполнено",IF(J143&lt;90,"Гос.задание по гос.услуге не выполнено")))</f>
        <v>Гос.задание по гос.услуге выполнено в полном объеме</v>
      </c>
    </row>
    <row r="144" spans="1:15" ht="29.25" customHeight="1">
      <c r="A144" s="247" t="s">
        <v>138</v>
      </c>
      <c r="B144" s="248"/>
      <c r="C144" s="248"/>
      <c r="D144" s="248"/>
      <c r="E144" s="248"/>
      <c r="F144" s="248"/>
      <c r="G144" s="248"/>
      <c r="H144" s="248"/>
      <c r="I144" s="248"/>
      <c r="J144" s="249"/>
      <c r="K144" s="265">
        <f>K7</f>
        <v>101</v>
      </c>
      <c r="L144" s="2"/>
      <c r="M144" s="2"/>
      <c r="N144" s="2"/>
      <c r="O144" s="2"/>
    </row>
    <row r="145" spans="1:15" ht="48" customHeight="1" thickBot="1">
      <c r="A145" s="250"/>
      <c r="B145" s="251"/>
      <c r="C145" s="251"/>
      <c r="D145" s="251"/>
      <c r="E145" s="251"/>
      <c r="F145" s="251"/>
      <c r="G145" s="251"/>
      <c r="H145" s="251"/>
      <c r="I145" s="251"/>
      <c r="J145" s="252"/>
      <c r="K145" s="266" t="str">
        <f>IF(K144&gt;=100,"Гос.задание выполнено в полном объеме",IF(K144&gt;=90,"Гос.задание выполнено",IF(K144&lt;90,"Гос.задание не выполнено")))</f>
        <v>Гос.задание выполнено в полном объеме</v>
      </c>
      <c r="L145" s="2"/>
      <c r="M145" s="2"/>
      <c r="N145" s="2"/>
      <c r="O145" s="2"/>
    </row>
    <row r="146" spans="1:15" ht="20.25" customHeight="1">
      <c r="A146" s="247" t="s">
        <v>139</v>
      </c>
      <c r="B146" s="248"/>
      <c r="C146" s="248"/>
      <c r="D146" s="248"/>
      <c r="E146" s="248"/>
      <c r="F146" s="248"/>
      <c r="G146" s="248"/>
      <c r="H146" s="248"/>
      <c r="I146" s="248"/>
      <c r="J146" s="249"/>
      <c r="K146" s="265">
        <f>K51</f>
        <v>100.86456839664255</v>
      </c>
      <c r="L146" s="2"/>
      <c r="M146" s="2"/>
      <c r="N146" s="2"/>
      <c r="O146" s="2"/>
    </row>
    <row r="147" spans="1:15" ht="48.75" customHeight="1" thickBot="1">
      <c r="A147" s="250"/>
      <c r="B147" s="251"/>
      <c r="C147" s="251"/>
      <c r="D147" s="251"/>
      <c r="E147" s="251"/>
      <c r="F147" s="251"/>
      <c r="G147" s="251"/>
      <c r="H147" s="251"/>
      <c r="I147" s="251"/>
      <c r="J147" s="252"/>
      <c r="K147" s="266" t="str">
        <f>IF(K146&gt;=100,"Гос.задание выполнено в полном объеме",IF(K146&gt;=90,"Гос.задание выполнено",IF(K146&lt;90,"Гос.задание не выполнено")))</f>
        <v>Гос.задание выполнено в полном объеме</v>
      </c>
      <c r="L147" s="2"/>
      <c r="M147" s="2"/>
      <c r="N147" s="2"/>
      <c r="O147" s="2"/>
    </row>
    <row r="148" spans="1:15" ht="20.25" customHeight="1">
      <c r="A148" s="247" t="s">
        <v>141</v>
      </c>
      <c r="B148" s="267"/>
      <c r="C148" s="267"/>
      <c r="D148" s="267"/>
      <c r="E148" s="267"/>
      <c r="F148" s="267"/>
      <c r="G148" s="267"/>
      <c r="H148" s="267"/>
      <c r="I148" s="267"/>
      <c r="J148" s="268"/>
      <c r="K148" s="265">
        <f>K111</f>
        <v>100</v>
      </c>
      <c r="L148" s="2"/>
      <c r="M148" s="2"/>
      <c r="N148" s="2"/>
      <c r="O148" s="2"/>
    </row>
    <row r="149" spans="1:15" ht="44.25" customHeight="1" thickBot="1">
      <c r="A149" s="269"/>
      <c r="B149" s="270"/>
      <c r="C149" s="270"/>
      <c r="D149" s="270"/>
      <c r="E149" s="270"/>
      <c r="F149" s="270"/>
      <c r="G149" s="270"/>
      <c r="H149" s="270"/>
      <c r="I149" s="270"/>
      <c r="J149" s="271"/>
      <c r="K149" s="266" t="str">
        <f>IF(K148&gt;=100,"Гос.задание выполнено в полном объеме",IF(K148&gt;=90,"Гос.задание выполнено",IF(K148&lt;90,"Гос.задание не выполнено")))</f>
        <v>Гос.задание выполнено в полном объеме</v>
      </c>
      <c r="L149" s="2"/>
      <c r="M149" s="2"/>
      <c r="N149" s="2"/>
      <c r="O149" s="2"/>
    </row>
    <row r="152" spans="1:11" s="44" customFormat="1" ht="37.5">
      <c r="A152" s="43" t="s">
        <v>29</v>
      </c>
      <c r="B152" s="47" t="s">
        <v>59</v>
      </c>
      <c r="F152" s="52"/>
      <c r="J152" s="45"/>
      <c r="K152" s="46"/>
    </row>
    <row r="154" spans="1:2" ht="15">
      <c r="A154" s="4" t="s">
        <v>72</v>
      </c>
      <c r="B154" s="4" t="s">
        <v>71</v>
      </c>
    </row>
  </sheetData>
  <sheetProtection/>
  <mergeCells count="48">
    <mergeCell ref="A1:K1"/>
    <mergeCell ref="B3:C3"/>
    <mergeCell ref="G3:J3"/>
    <mergeCell ref="A5:K5"/>
    <mergeCell ref="B7:J8"/>
    <mergeCell ref="A9:A10"/>
    <mergeCell ref="A11:K11"/>
    <mergeCell ref="A12:A16"/>
    <mergeCell ref="A19:K19"/>
    <mergeCell ref="A20:A25"/>
    <mergeCell ref="A27:K27"/>
    <mergeCell ref="A28:A33"/>
    <mergeCell ref="A35:K35"/>
    <mergeCell ref="A36:A41"/>
    <mergeCell ref="A43:K43"/>
    <mergeCell ref="A44:A49"/>
    <mergeCell ref="A51:A52"/>
    <mergeCell ref="B51:J52"/>
    <mergeCell ref="A53:A54"/>
    <mergeCell ref="A55:K55"/>
    <mergeCell ref="A56:A61"/>
    <mergeCell ref="A63:K63"/>
    <mergeCell ref="A64:A69"/>
    <mergeCell ref="A71:K71"/>
    <mergeCell ref="A72:A77"/>
    <mergeCell ref="A79:K79"/>
    <mergeCell ref="A80:A85"/>
    <mergeCell ref="A87:K87"/>
    <mergeCell ref="A88:A93"/>
    <mergeCell ref="A95:K95"/>
    <mergeCell ref="A96:A101"/>
    <mergeCell ref="A103:K103"/>
    <mergeCell ref="A104:A109"/>
    <mergeCell ref="A111:A112"/>
    <mergeCell ref="B111:J112"/>
    <mergeCell ref="A113:K113"/>
    <mergeCell ref="A114:A116"/>
    <mergeCell ref="A119:K119"/>
    <mergeCell ref="A120:A123"/>
    <mergeCell ref="A125:K125"/>
    <mergeCell ref="A126:A129"/>
    <mergeCell ref="A131:K131"/>
    <mergeCell ref="A132:A135"/>
    <mergeCell ref="A138:K138"/>
    <mergeCell ref="A139:A142"/>
    <mergeCell ref="A144:J145"/>
    <mergeCell ref="A146:J147"/>
    <mergeCell ref="A148:J149"/>
  </mergeCells>
  <printOptions/>
  <pageMargins left="0.7086614173228347" right="0.7086614173228347" top="0.7480314960629921" bottom="0.7480314960629921" header="0.31496062992125984" footer="0.31496062992125984"/>
  <pageSetup horizontalDpi="360" verticalDpi="36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64" zoomScaleNormal="64" zoomScalePageLayoutView="0" workbookViewId="0" topLeftCell="F4">
      <selection activeCell="I22" sqref="I22"/>
    </sheetView>
  </sheetViews>
  <sheetFormatPr defaultColWidth="9.140625" defaultRowHeight="15"/>
  <cols>
    <col min="1" max="1" width="23.00390625" style="95" customWidth="1"/>
    <col min="2" max="2" width="21.8515625" style="95" customWidth="1"/>
    <col min="3" max="3" width="14.8515625" style="96" customWidth="1"/>
    <col min="4" max="4" width="52.00390625" style="95" customWidth="1"/>
    <col min="5" max="5" width="16.140625" style="95" customWidth="1"/>
    <col min="6" max="6" width="13.57421875" style="95" customWidth="1"/>
    <col min="7" max="7" width="56.421875" style="95" customWidth="1"/>
    <col min="8" max="8" width="16.8515625" style="96" customWidth="1"/>
    <col min="9" max="11" width="21.8515625" style="95" customWidth="1"/>
    <col min="12" max="12" width="21.8515625" style="98" customWidth="1"/>
    <col min="13" max="13" width="38.140625" style="95" customWidth="1"/>
    <col min="14" max="14" width="48.57421875" style="95" customWidth="1"/>
    <col min="15" max="15" width="21.8515625" style="98" customWidth="1"/>
    <col min="16" max="16" width="11.57421875" style="95" customWidth="1"/>
    <col min="17" max="19" width="9.140625" style="95" customWidth="1"/>
    <col min="20" max="20" width="45.421875" style="95" customWidth="1"/>
    <col min="21" max="16384" width="9.140625" style="95" customWidth="1"/>
  </cols>
  <sheetData>
    <row r="1" spans="5:13" ht="62.25" customHeight="1">
      <c r="E1" s="188" t="s">
        <v>91</v>
      </c>
      <c r="F1" s="188"/>
      <c r="G1" s="188"/>
      <c r="H1" s="188"/>
      <c r="I1" s="188"/>
      <c r="J1" s="188"/>
      <c r="K1" s="188"/>
      <c r="L1" s="188"/>
      <c r="M1" s="97"/>
    </row>
    <row r="2" spans="5:13" ht="18.75" customHeight="1">
      <c r="E2" s="97"/>
      <c r="F2" s="97"/>
      <c r="G2" s="97"/>
      <c r="H2" s="97"/>
      <c r="I2" s="97"/>
      <c r="J2" s="97"/>
      <c r="K2" s="97"/>
      <c r="L2" s="97"/>
      <c r="M2" s="97"/>
    </row>
    <row r="3" ht="18.75"/>
    <row r="4" spans="1:15" ht="205.5" customHeight="1">
      <c r="A4" s="99" t="s">
        <v>92</v>
      </c>
      <c r="B4" s="99" t="s">
        <v>93</v>
      </c>
      <c r="C4" s="99" t="s">
        <v>94</v>
      </c>
      <c r="D4" s="99" t="s">
        <v>95</v>
      </c>
      <c r="E4" s="99" t="s">
        <v>96</v>
      </c>
      <c r="F4" s="99" t="s">
        <v>97</v>
      </c>
      <c r="G4" s="99" t="s">
        <v>98</v>
      </c>
      <c r="H4" s="99" t="s">
        <v>6</v>
      </c>
      <c r="I4" s="99" t="s">
        <v>99</v>
      </c>
      <c r="J4" s="99" t="s">
        <v>100</v>
      </c>
      <c r="K4" s="99" t="s">
        <v>101</v>
      </c>
      <c r="L4" s="100" t="s">
        <v>102</v>
      </c>
      <c r="M4" s="99" t="s">
        <v>103</v>
      </c>
      <c r="N4" s="99" t="s">
        <v>104</v>
      </c>
      <c r="O4" s="100" t="s">
        <v>105</v>
      </c>
    </row>
    <row r="5" spans="1:15" ht="67.5" customHeight="1">
      <c r="A5" s="189" t="s">
        <v>106</v>
      </c>
      <c r="B5" s="190">
        <v>2443010000</v>
      </c>
      <c r="C5" s="191" t="s">
        <v>24</v>
      </c>
      <c r="D5" s="180" t="s">
        <v>107</v>
      </c>
      <c r="E5" s="193" t="s">
        <v>108</v>
      </c>
      <c r="F5" s="103" t="s">
        <v>109</v>
      </c>
      <c r="G5" s="103" t="s">
        <v>110</v>
      </c>
      <c r="H5" s="101" t="s">
        <v>111</v>
      </c>
      <c r="I5" s="104">
        <v>6.7</v>
      </c>
      <c r="J5" s="104">
        <v>7.3</v>
      </c>
      <c r="K5" s="105">
        <v>100</v>
      </c>
      <c r="L5" s="171">
        <f>(K5+K6+K7+K8+K9+K10)/6</f>
        <v>100</v>
      </c>
      <c r="M5" s="103" t="s">
        <v>49</v>
      </c>
      <c r="N5" s="106" t="s">
        <v>48</v>
      </c>
      <c r="O5" s="185">
        <f>(L5+L11)/2</f>
        <v>101</v>
      </c>
    </row>
    <row r="6" spans="1:15" ht="51" customHeight="1">
      <c r="A6" s="189"/>
      <c r="B6" s="190"/>
      <c r="C6" s="192"/>
      <c r="D6" s="181"/>
      <c r="E6" s="193"/>
      <c r="F6" s="103" t="s">
        <v>109</v>
      </c>
      <c r="G6" s="103" t="s">
        <v>112</v>
      </c>
      <c r="H6" s="101" t="s">
        <v>113</v>
      </c>
      <c r="I6" s="104">
        <v>0</v>
      </c>
      <c r="J6" s="104">
        <v>0</v>
      </c>
      <c r="K6" s="132">
        <v>100</v>
      </c>
      <c r="L6" s="172"/>
      <c r="M6" s="103" t="s">
        <v>49</v>
      </c>
      <c r="N6" s="106" t="s">
        <v>50</v>
      </c>
      <c r="O6" s="186"/>
    </row>
    <row r="7" spans="1:15" ht="36.75" customHeight="1">
      <c r="A7" s="189"/>
      <c r="B7" s="190"/>
      <c r="C7" s="192"/>
      <c r="D7" s="181"/>
      <c r="E7" s="193"/>
      <c r="F7" s="108" t="s">
        <v>109</v>
      </c>
      <c r="G7" s="108" t="s">
        <v>114</v>
      </c>
      <c r="H7" s="102" t="s">
        <v>111</v>
      </c>
      <c r="I7" s="109" t="s">
        <v>115</v>
      </c>
      <c r="J7" s="104">
        <v>99.2</v>
      </c>
      <c r="K7" s="110">
        <v>100</v>
      </c>
      <c r="L7" s="172"/>
      <c r="M7" s="103" t="s">
        <v>49</v>
      </c>
      <c r="N7" s="106" t="s">
        <v>116</v>
      </c>
      <c r="O7" s="186"/>
    </row>
    <row r="8" spans="1:15" ht="51" customHeight="1">
      <c r="A8" s="189"/>
      <c r="B8" s="190"/>
      <c r="C8" s="192"/>
      <c r="D8" s="181"/>
      <c r="E8" s="193"/>
      <c r="F8" s="103" t="s">
        <v>109</v>
      </c>
      <c r="G8" s="103" t="s">
        <v>117</v>
      </c>
      <c r="H8" s="101" t="s">
        <v>111</v>
      </c>
      <c r="I8" s="63" t="s">
        <v>115</v>
      </c>
      <c r="J8" s="104">
        <v>96.3</v>
      </c>
      <c r="K8" s="132">
        <v>100</v>
      </c>
      <c r="L8" s="172"/>
      <c r="M8" s="134" t="s">
        <v>49</v>
      </c>
      <c r="N8" s="68" t="s">
        <v>118</v>
      </c>
      <c r="O8" s="186"/>
    </row>
    <row r="9" spans="1:18" ht="38.25" customHeight="1">
      <c r="A9" s="189"/>
      <c r="B9" s="190"/>
      <c r="C9" s="192"/>
      <c r="D9" s="181"/>
      <c r="E9" s="193"/>
      <c r="F9" s="103" t="s">
        <v>109</v>
      </c>
      <c r="G9" s="108" t="s">
        <v>119</v>
      </c>
      <c r="H9" s="102" t="s">
        <v>111</v>
      </c>
      <c r="I9" s="109" t="s">
        <v>120</v>
      </c>
      <c r="J9" s="104">
        <v>100</v>
      </c>
      <c r="K9" s="132">
        <v>100</v>
      </c>
      <c r="L9" s="172"/>
      <c r="M9" s="103" t="s">
        <v>49</v>
      </c>
      <c r="N9" s="68" t="s">
        <v>52</v>
      </c>
      <c r="O9" s="186"/>
      <c r="R9" s="112"/>
    </row>
    <row r="10" spans="1:15" ht="39.75" customHeight="1">
      <c r="A10" s="189"/>
      <c r="B10" s="190"/>
      <c r="C10" s="192"/>
      <c r="D10" s="181"/>
      <c r="E10" s="193"/>
      <c r="F10" s="103" t="s">
        <v>109</v>
      </c>
      <c r="G10" s="108" t="s">
        <v>121</v>
      </c>
      <c r="H10" s="101" t="s">
        <v>111</v>
      </c>
      <c r="I10" s="113">
        <v>70</v>
      </c>
      <c r="J10" s="104">
        <v>100</v>
      </c>
      <c r="K10" s="132">
        <v>100</v>
      </c>
      <c r="L10" s="173"/>
      <c r="M10" s="114" t="s">
        <v>49</v>
      </c>
      <c r="N10" s="63" t="s">
        <v>122</v>
      </c>
      <c r="O10" s="186"/>
    </row>
    <row r="11" spans="1:15" ht="36.75" customHeight="1">
      <c r="A11" s="189"/>
      <c r="B11" s="190"/>
      <c r="C11" s="192"/>
      <c r="D11" s="181"/>
      <c r="E11" s="193"/>
      <c r="F11" s="103" t="s">
        <v>123</v>
      </c>
      <c r="G11" s="103" t="s">
        <v>124</v>
      </c>
      <c r="H11" s="101" t="s">
        <v>23</v>
      </c>
      <c r="I11" s="113">
        <v>67</v>
      </c>
      <c r="J11" s="104">
        <v>74</v>
      </c>
      <c r="K11" s="132">
        <v>102</v>
      </c>
      <c r="L11" s="110">
        <f>K11</f>
        <v>102</v>
      </c>
      <c r="M11" s="103" t="s">
        <v>49</v>
      </c>
      <c r="N11" s="106" t="s">
        <v>48</v>
      </c>
      <c r="O11" s="187"/>
    </row>
    <row r="12" spans="1:15" ht="38.25" customHeight="1">
      <c r="A12" s="189"/>
      <c r="B12" s="190"/>
      <c r="C12" s="192"/>
      <c r="D12" s="181"/>
      <c r="E12" s="175" t="s">
        <v>31</v>
      </c>
      <c r="F12" s="175"/>
      <c r="G12" s="175"/>
      <c r="H12" s="101" t="s">
        <v>23</v>
      </c>
      <c r="I12" s="113">
        <v>4</v>
      </c>
      <c r="J12" s="104">
        <v>4</v>
      </c>
      <c r="K12" s="132">
        <v>100</v>
      </c>
      <c r="L12" s="116"/>
      <c r="M12" s="103" t="s">
        <v>49</v>
      </c>
      <c r="N12" s="106" t="s">
        <v>48</v>
      </c>
      <c r="O12" s="115"/>
    </row>
    <row r="13" spans="1:15" ht="38.25" customHeight="1">
      <c r="A13" s="189"/>
      <c r="B13" s="190"/>
      <c r="C13" s="192"/>
      <c r="D13" s="181"/>
      <c r="E13" s="175" t="s">
        <v>32</v>
      </c>
      <c r="F13" s="175"/>
      <c r="G13" s="175"/>
      <c r="H13" s="101" t="s">
        <v>23</v>
      </c>
      <c r="I13" s="113">
        <v>19</v>
      </c>
      <c r="J13" s="104">
        <v>19</v>
      </c>
      <c r="K13" s="132">
        <v>100</v>
      </c>
      <c r="L13" s="116"/>
      <c r="M13" s="103" t="s">
        <v>49</v>
      </c>
      <c r="N13" s="106" t="s">
        <v>48</v>
      </c>
      <c r="O13" s="115"/>
    </row>
    <row r="14" spans="1:15" ht="68.25" customHeight="1">
      <c r="A14" s="189"/>
      <c r="B14" s="190"/>
      <c r="C14" s="192"/>
      <c r="D14" s="181"/>
      <c r="E14" s="175" t="s">
        <v>125</v>
      </c>
      <c r="F14" s="175"/>
      <c r="G14" s="175"/>
      <c r="H14" s="101" t="s">
        <v>23</v>
      </c>
      <c r="I14" s="113">
        <v>7</v>
      </c>
      <c r="J14" s="104">
        <v>7</v>
      </c>
      <c r="K14" s="132">
        <v>100</v>
      </c>
      <c r="L14" s="116"/>
      <c r="M14" s="103" t="s">
        <v>49</v>
      </c>
      <c r="N14" s="106" t="s">
        <v>48</v>
      </c>
      <c r="O14" s="115"/>
    </row>
    <row r="15" spans="1:15" ht="30" customHeight="1">
      <c r="A15" s="189"/>
      <c r="B15" s="190"/>
      <c r="C15" s="192"/>
      <c r="D15" s="181"/>
      <c r="E15" s="175" t="s">
        <v>126</v>
      </c>
      <c r="F15" s="175"/>
      <c r="G15" s="175"/>
      <c r="H15" s="101" t="s">
        <v>23</v>
      </c>
      <c r="I15" s="113">
        <v>4</v>
      </c>
      <c r="J15" s="104">
        <v>4</v>
      </c>
      <c r="K15" s="132">
        <v>100</v>
      </c>
      <c r="L15" s="116"/>
      <c r="M15" s="103" t="s">
        <v>49</v>
      </c>
      <c r="N15" s="106" t="s">
        <v>48</v>
      </c>
      <c r="O15" s="115"/>
    </row>
    <row r="16" spans="1:15" ht="60.75" customHeight="1">
      <c r="A16" s="189"/>
      <c r="B16" s="190"/>
      <c r="C16" s="192"/>
      <c r="D16" s="181"/>
      <c r="E16" s="175" t="s">
        <v>127</v>
      </c>
      <c r="F16" s="175"/>
      <c r="G16" s="175"/>
      <c r="H16" s="101" t="s">
        <v>23</v>
      </c>
      <c r="I16" s="113">
        <v>33</v>
      </c>
      <c r="J16" s="104">
        <v>40</v>
      </c>
      <c r="K16" s="132">
        <v>110</v>
      </c>
      <c r="L16" s="116"/>
      <c r="M16" s="103" t="s">
        <v>49</v>
      </c>
      <c r="N16" s="106" t="s">
        <v>48</v>
      </c>
      <c r="O16" s="115"/>
    </row>
    <row r="17" spans="1:15" ht="73.5" customHeight="1">
      <c r="A17" s="189"/>
      <c r="B17" s="190"/>
      <c r="C17" s="191" t="s">
        <v>25</v>
      </c>
      <c r="D17" s="180" t="s">
        <v>128</v>
      </c>
      <c r="E17" s="193" t="s">
        <v>129</v>
      </c>
      <c r="F17" s="103" t="s">
        <v>109</v>
      </c>
      <c r="G17" s="103" t="s">
        <v>130</v>
      </c>
      <c r="H17" s="101" t="s">
        <v>111</v>
      </c>
      <c r="I17" s="99">
        <v>92.1</v>
      </c>
      <c r="J17" s="104">
        <v>91.5</v>
      </c>
      <c r="K17" s="105">
        <v>99.2</v>
      </c>
      <c r="L17" s="171">
        <f>(K17+K18+K19+K20+K21+K22)/6</f>
        <v>99.86666666666667</v>
      </c>
      <c r="M17" s="103" t="s">
        <v>49</v>
      </c>
      <c r="N17" s="106" t="s">
        <v>48</v>
      </c>
      <c r="O17" s="184">
        <f>(L17+L23)/2</f>
        <v>100.88333333333334</v>
      </c>
    </row>
    <row r="18" spans="1:15" ht="51" customHeight="1">
      <c r="A18" s="189"/>
      <c r="B18" s="190"/>
      <c r="C18" s="192"/>
      <c r="D18" s="181"/>
      <c r="E18" s="193"/>
      <c r="F18" s="103" t="s">
        <v>109</v>
      </c>
      <c r="G18" s="103" t="s">
        <v>112</v>
      </c>
      <c r="H18" s="101" t="s">
        <v>113</v>
      </c>
      <c r="I18" s="104">
        <v>0</v>
      </c>
      <c r="J18" s="104">
        <v>0</v>
      </c>
      <c r="K18" s="132">
        <v>100</v>
      </c>
      <c r="L18" s="172"/>
      <c r="M18" s="103" t="s">
        <v>49</v>
      </c>
      <c r="N18" s="106" t="s">
        <v>50</v>
      </c>
      <c r="O18" s="184"/>
    </row>
    <row r="19" spans="1:15" ht="51" customHeight="1">
      <c r="A19" s="189"/>
      <c r="B19" s="190"/>
      <c r="C19" s="192"/>
      <c r="D19" s="181"/>
      <c r="E19" s="193"/>
      <c r="F19" s="108" t="s">
        <v>109</v>
      </c>
      <c r="G19" s="108" t="s">
        <v>114</v>
      </c>
      <c r="H19" s="102" t="s">
        <v>111</v>
      </c>
      <c r="I19" s="104" t="s">
        <v>115</v>
      </c>
      <c r="J19" s="104">
        <v>99.2</v>
      </c>
      <c r="K19" s="110">
        <v>100</v>
      </c>
      <c r="L19" s="172"/>
      <c r="M19" s="103" t="s">
        <v>49</v>
      </c>
      <c r="N19" s="106" t="s">
        <v>116</v>
      </c>
      <c r="O19" s="184"/>
    </row>
    <row r="20" spans="1:15" ht="51" customHeight="1">
      <c r="A20" s="189"/>
      <c r="B20" s="190"/>
      <c r="C20" s="192"/>
      <c r="D20" s="181"/>
      <c r="E20" s="193"/>
      <c r="F20" s="103" t="s">
        <v>109</v>
      </c>
      <c r="G20" s="103" t="s">
        <v>117</v>
      </c>
      <c r="H20" s="101" t="s">
        <v>111</v>
      </c>
      <c r="I20" s="113" t="s">
        <v>115</v>
      </c>
      <c r="J20" s="110">
        <v>96.3</v>
      </c>
      <c r="K20" s="132">
        <v>100</v>
      </c>
      <c r="L20" s="172"/>
      <c r="M20" s="103" t="s">
        <v>49</v>
      </c>
      <c r="N20" s="68" t="s">
        <v>118</v>
      </c>
      <c r="O20" s="184"/>
    </row>
    <row r="21" spans="1:15" ht="51" customHeight="1">
      <c r="A21" s="189"/>
      <c r="B21" s="190"/>
      <c r="C21" s="192"/>
      <c r="D21" s="181"/>
      <c r="E21" s="193"/>
      <c r="F21" s="108" t="s">
        <v>109</v>
      </c>
      <c r="G21" s="108" t="s">
        <v>119</v>
      </c>
      <c r="H21" s="102" t="s">
        <v>111</v>
      </c>
      <c r="I21" s="104" t="s">
        <v>120</v>
      </c>
      <c r="J21" s="104">
        <v>100</v>
      </c>
      <c r="K21" s="110">
        <v>100</v>
      </c>
      <c r="L21" s="172"/>
      <c r="M21" s="103" t="s">
        <v>49</v>
      </c>
      <c r="N21" s="68" t="s">
        <v>52</v>
      </c>
      <c r="O21" s="184"/>
    </row>
    <row r="22" spans="1:15" ht="51" customHeight="1">
      <c r="A22" s="189"/>
      <c r="B22" s="190"/>
      <c r="C22" s="192"/>
      <c r="D22" s="181"/>
      <c r="E22" s="193"/>
      <c r="F22" s="108" t="s">
        <v>109</v>
      </c>
      <c r="G22" s="108" t="s">
        <v>121</v>
      </c>
      <c r="H22" s="102" t="s">
        <v>111</v>
      </c>
      <c r="I22" s="104">
        <v>70</v>
      </c>
      <c r="J22" s="118">
        <v>100</v>
      </c>
      <c r="K22" s="110">
        <v>100</v>
      </c>
      <c r="L22" s="173"/>
      <c r="M22" s="103" t="s">
        <v>49</v>
      </c>
      <c r="N22" s="63" t="s">
        <v>122</v>
      </c>
      <c r="O22" s="184"/>
    </row>
    <row r="23" spans="1:15" ht="51" customHeight="1">
      <c r="A23" s="189"/>
      <c r="B23" s="190"/>
      <c r="C23" s="192"/>
      <c r="D23" s="181"/>
      <c r="E23" s="193"/>
      <c r="F23" s="103" t="s">
        <v>123</v>
      </c>
      <c r="G23" s="103" t="s">
        <v>124</v>
      </c>
      <c r="H23" s="101" t="s">
        <v>23</v>
      </c>
      <c r="I23" s="119">
        <v>921</v>
      </c>
      <c r="J23" s="120">
        <v>927</v>
      </c>
      <c r="K23" s="110">
        <v>101.9</v>
      </c>
      <c r="L23" s="132">
        <f>K23</f>
        <v>101.9</v>
      </c>
      <c r="M23" s="103" t="s">
        <v>49</v>
      </c>
      <c r="N23" s="106" t="s">
        <v>48</v>
      </c>
      <c r="O23" s="184"/>
    </row>
    <row r="24" spans="1:15" ht="51" customHeight="1">
      <c r="A24" s="189"/>
      <c r="B24" s="190"/>
      <c r="C24" s="192"/>
      <c r="D24" s="181"/>
      <c r="E24" s="175" t="s">
        <v>15</v>
      </c>
      <c r="F24" s="175"/>
      <c r="G24" s="175"/>
      <c r="H24" s="101" t="s">
        <v>23</v>
      </c>
      <c r="I24" s="113">
        <v>11</v>
      </c>
      <c r="J24" s="121">
        <v>11</v>
      </c>
      <c r="K24" s="116">
        <v>100</v>
      </c>
      <c r="L24" s="131"/>
      <c r="M24" s="123" t="s">
        <v>49</v>
      </c>
      <c r="N24" s="106" t="s">
        <v>48</v>
      </c>
      <c r="O24" s="117"/>
    </row>
    <row r="25" spans="1:15" ht="51" customHeight="1">
      <c r="A25" s="189"/>
      <c r="B25" s="190"/>
      <c r="C25" s="192"/>
      <c r="D25" s="181"/>
      <c r="E25" s="175" t="s">
        <v>131</v>
      </c>
      <c r="F25" s="175"/>
      <c r="G25" s="175"/>
      <c r="H25" s="101" t="s">
        <v>23</v>
      </c>
      <c r="I25" s="113">
        <v>15</v>
      </c>
      <c r="J25" s="121">
        <v>17</v>
      </c>
      <c r="K25" s="116">
        <v>110</v>
      </c>
      <c r="L25" s="131"/>
      <c r="M25" s="123" t="s">
        <v>49</v>
      </c>
      <c r="N25" s="106" t="s">
        <v>48</v>
      </c>
      <c r="O25" s="117"/>
    </row>
    <row r="26" spans="1:15" ht="51" customHeight="1">
      <c r="A26" s="189"/>
      <c r="B26" s="190"/>
      <c r="C26" s="192"/>
      <c r="D26" s="181"/>
      <c r="E26" s="175" t="s">
        <v>31</v>
      </c>
      <c r="F26" s="175"/>
      <c r="G26" s="175"/>
      <c r="H26" s="101" t="s">
        <v>23</v>
      </c>
      <c r="I26" s="113">
        <v>49</v>
      </c>
      <c r="J26" s="121">
        <v>49</v>
      </c>
      <c r="K26" s="116">
        <v>100</v>
      </c>
      <c r="L26" s="131"/>
      <c r="M26" s="123" t="s">
        <v>49</v>
      </c>
      <c r="N26" s="106" t="s">
        <v>48</v>
      </c>
      <c r="O26" s="117"/>
    </row>
    <row r="27" spans="1:15" ht="51" customHeight="1">
      <c r="A27" s="189"/>
      <c r="B27" s="190"/>
      <c r="C27" s="192"/>
      <c r="D27" s="181"/>
      <c r="E27" s="175" t="s">
        <v>32</v>
      </c>
      <c r="F27" s="175"/>
      <c r="G27" s="175"/>
      <c r="H27" s="101" t="s">
        <v>23</v>
      </c>
      <c r="I27" s="113">
        <v>343</v>
      </c>
      <c r="J27" s="121">
        <v>343</v>
      </c>
      <c r="K27" s="116">
        <v>100</v>
      </c>
      <c r="L27" s="131"/>
      <c r="M27" s="123" t="s">
        <v>49</v>
      </c>
      <c r="N27" s="106" t="s">
        <v>48</v>
      </c>
      <c r="O27" s="117"/>
    </row>
    <row r="28" spans="1:15" ht="64.5" customHeight="1">
      <c r="A28" s="189"/>
      <c r="B28" s="190"/>
      <c r="C28" s="192"/>
      <c r="D28" s="181"/>
      <c r="E28" s="175" t="s">
        <v>125</v>
      </c>
      <c r="F28" s="175"/>
      <c r="G28" s="175"/>
      <c r="H28" s="101" t="s">
        <v>23</v>
      </c>
      <c r="I28" s="113">
        <v>114</v>
      </c>
      <c r="J28" s="121">
        <v>117</v>
      </c>
      <c r="K28" s="116">
        <v>102.6</v>
      </c>
      <c r="L28" s="131"/>
      <c r="M28" s="123" t="s">
        <v>49</v>
      </c>
      <c r="N28" s="106" t="s">
        <v>48</v>
      </c>
      <c r="O28" s="117"/>
    </row>
    <row r="29" spans="1:15" ht="35.25" customHeight="1">
      <c r="A29" s="189"/>
      <c r="B29" s="190"/>
      <c r="C29" s="192"/>
      <c r="D29" s="181"/>
      <c r="E29" s="175" t="s">
        <v>126</v>
      </c>
      <c r="F29" s="175"/>
      <c r="G29" s="175"/>
      <c r="H29" s="101" t="s">
        <v>23</v>
      </c>
      <c r="I29" s="113">
        <v>132</v>
      </c>
      <c r="J29" s="121">
        <v>132</v>
      </c>
      <c r="K29" s="116">
        <v>100</v>
      </c>
      <c r="L29" s="131"/>
      <c r="M29" s="123" t="s">
        <v>49</v>
      </c>
      <c r="N29" s="106" t="s">
        <v>48</v>
      </c>
      <c r="O29" s="117"/>
    </row>
    <row r="30" spans="1:15" ht="64.5" customHeight="1">
      <c r="A30" s="189"/>
      <c r="B30" s="190"/>
      <c r="C30" s="192"/>
      <c r="D30" s="181"/>
      <c r="E30" s="175" t="s">
        <v>127</v>
      </c>
      <c r="F30" s="175"/>
      <c r="G30" s="175"/>
      <c r="H30" s="101" t="s">
        <v>23</v>
      </c>
      <c r="I30" s="113">
        <v>257</v>
      </c>
      <c r="J30" s="121">
        <v>258</v>
      </c>
      <c r="K30" s="116">
        <v>100.4</v>
      </c>
      <c r="L30" s="131"/>
      <c r="M30" s="123" t="s">
        <v>49</v>
      </c>
      <c r="N30" s="106" t="s">
        <v>48</v>
      </c>
      <c r="O30" s="117"/>
    </row>
    <row r="31" spans="1:15" ht="70.5" customHeight="1">
      <c r="A31" s="189"/>
      <c r="B31" s="190"/>
      <c r="C31" s="177" t="s">
        <v>42</v>
      </c>
      <c r="D31" s="180" t="s">
        <v>132</v>
      </c>
      <c r="E31" s="183" t="s">
        <v>108</v>
      </c>
      <c r="F31" s="123" t="s">
        <v>109</v>
      </c>
      <c r="G31" s="124" t="s">
        <v>110</v>
      </c>
      <c r="H31" s="133" t="s">
        <v>133</v>
      </c>
      <c r="I31" s="126">
        <v>1.2</v>
      </c>
      <c r="J31" s="126">
        <v>1.2</v>
      </c>
      <c r="K31" s="105">
        <v>100</v>
      </c>
      <c r="L31" s="171">
        <f>(K31+K32+K33+K34)/4</f>
        <v>100</v>
      </c>
      <c r="M31" s="124" t="s">
        <v>49</v>
      </c>
      <c r="N31" s="106" t="s">
        <v>48</v>
      </c>
      <c r="O31" s="174">
        <f>(L31+L35)/2</f>
        <v>100</v>
      </c>
    </row>
    <row r="32" spans="1:15" ht="51" customHeight="1">
      <c r="A32" s="189"/>
      <c r="B32" s="190"/>
      <c r="C32" s="178"/>
      <c r="D32" s="181"/>
      <c r="E32" s="183"/>
      <c r="F32" s="127" t="s">
        <v>109</v>
      </c>
      <c r="G32" s="108" t="s">
        <v>114</v>
      </c>
      <c r="H32" s="102" t="s">
        <v>133</v>
      </c>
      <c r="I32" s="104" t="s">
        <v>115</v>
      </c>
      <c r="J32" s="104">
        <v>99.2</v>
      </c>
      <c r="K32" s="110">
        <v>100</v>
      </c>
      <c r="L32" s="172"/>
      <c r="M32" s="128" t="s">
        <v>49</v>
      </c>
      <c r="N32" s="106" t="s">
        <v>116</v>
      </c>
      <c r="O32" s="174"/>
    </row>
    <row r="33" spans="1:15" ht="51" customHeight="1">
      <c r="A33" s="189"/>
      <c r="B33" s="190"/>
      <c r="C33" s="178"/>
      <c r="D33" s="181"/>
      <c r="E33" s="183"/>
      <c r="F33" s="123" t="s">
        <v>109</v>
      </c>
      <c r="G33" s="108" t="s">
        <v>117</v>
      </c>
      <c r="H33" s="102" t="s">
        <v>133</v>
      </c>
      <c r="I33" s="113" t="s">
        <v>115</v>
      </c>
      <c r="J33" s="110">
        <v>96.3</v>
      </c>
      <c r="K33" s="132">
        <v>100</v>
      </c>
      <c r="L33" s="172"/>
      <c r="M33" s="128" t="s">
        <v>49</v>
      </c>
      <c r="N33" s="68" t="s">
        <v>118</v>
      </c>
      <c r="O33" s="174"/>
    </row>
    <row r="34" spans="1:15" ht="51" customHeight="1">
      <c r="A34" s="189"/>
      <c r="B34" s="190"/>
      <c r="C34" s="178"/>
      <c r="D34" s="181"/>
      <c r="E34" s="183"/>
      <c r="F34" s="127" t="s">
        <v>109</v>
      </c>
      <c r="G34" s="108" t="s">
        <v>119</v>
      </c>
      <c r="H34" s="102" t="s">
        <v>133</v>
      </c>
      <c r="I34" s="104" t="s">
        <v>120</v>
      </c>
      <c r="J34" s="104">
        <v>100</v>
      </c>
      <c r="K34" s="110">
        <v>100</v>
      </c>
      <c r="L34" s="173"/>
      <c r="M34" s="128" t="s">
        <v>49</v>
      </c>
      <c r="N34" s="68" t="s">
        <v>52</v>
      </c>
      <c r="O34" s="174"/>
    </row>
    <row r="35" spans="1:15" ht="51" customHeight="1">
      <c r="A35" s="189"/>
      <c r="B35" s="190"/>
      <c r="C35" s="178"/>
      <c r="D35" s="181"/>
      <c r="E35" s="183"/>
      <c r="F35" s="103" t="s">
        <v>123</v>
      </c>
      <c r="G35" s="103" t="s">
        <v>124</v>
      </c>
      <c r="H35" s="101" t="s">
        <v>23</v>
      </c>
      <c r="I35" s="113">
        <v>12</v>
      </c>
      <c r="J35" s="104">
        <v>12</v>
      </c>
      <c r="K35" s="110">
        <f>(K36+K37+K38+K39+K40)/5</f>
        <v>100</v>
      </c>
      <c r="L35" s="132">
        <f>K35</f>
        <v>100</v>
      </c>
      <c r="M35" s="103" t="s">
        <v>49</v>
      </c>
      <c r="N35" s="106" t="s">
        <v>48</v>
      </c>
      <c r="O35" s="174"/>
    </row>
    <row r="36" spans="1:15" ht="67.5" customHeight="1">
      <c r="A36" s="189"/>
      <c r="B36" s="190"/>
      <c r="C36" s="178"/>
      <c r="D36" s="181"/>
      <c r="E36" s="175" t="s">
        <v>31</v>
      </c>
      <c r="F36" s="175"/>
      <c r="G36" s="175"/>
      <c r="H36" s="101" t="s">
        <v>23</v>
      </c>
      <c r="I36" s="128">
        <v>3</v>
      </c>
      <c r="J36" s="128">
        <v>3</v>
      </c>
      <c r="K36" s="99">
        <v>100</v>
      </c>
      <c r="L36" s="129"/>
      <c r="M36" s="128" t="s">
        <v>49</v>
      </c>
      <c r="N36" s="106" t="s">
        <v>48</v>
      </c>
      <c r="O36" s="176"/>
    </row>
    <row r="37" spans="1:15" ht="54.75" customHeight="1">
      <c r="A37" s="189"/>
      <c r="B37" s="190"/>
      <c r="C37" s="178"/>
      <c r="D37" s="181"/>
      <c r="E37" s="175" t="s">
        <v>32</v>
      </c>
      <c r="F37" s="175"/>
      <c r="G37" s="175"/>
      <c r="H37" s="101" t="s">
        <v>23</v>
      </c>
      <c r="I37" s="128">
        <v>3</v>
      </c>
      <c r="J37" s="128">
        <v>3</v>
      </c>
      <c r="K37" s="99">
        <v>100</v>
      </c>
      <c r="L37" s="129"/>
      <c r="M37" s="128" t="s">
        <v>49</v>
      </c>
      <c r="N37" s="106" t="s">
        <v>48</v>
      </c>
      <c r="O37" s="176"/>
    </row>
    <row r="38" spans="1:15" ht="49.5" customHeight="1">
      <c r="A38" s="189"/>
      <c r="B38" s="190"/>
      <c r="C38" s="178"/>
      <c r="D38" s="181"/>
      <c r="E38" s="175" t="s">
        <v>125</v>
      </c>
      <c r="F38" s="175"/>
      <c r="G38" s="175"/>
      <c r="H38" s="101" t="s">
        <v>23</v>
      </c>
      <c r="I38" s="128">
        <v>2</v>
      </c>
      <c r="J38" s="128">
        <v>2</v>
      </c>
      <c r="K38" s="99">
        <v>100</v>
      </c>
      <c r="L38" s="129"/>
      <c r="M38" s="128" t="s">
        <v>49</v>
      </c>
      <c r="N38" s="106" t="s">
        <v>48</v>
      </c>
      <c r="O38" s="176"/>
    </row>
    <row r="39" spans="1:15" ht="28.5" customHeight="1">
      <c r="A39" s="189"/>
      <c r="B39" s="190"/>
      <c r="C39" s="178"/>
      <c r="D39" s="181"/>
      <c r="E39" s="175" t="s">
        <v>126</v>
      </c>
      <c r="F39" s="175"/>
      <c r="G39" s="175"/>
      <c r="H39" s="101" t="s">
        <v>23</v>
      </c>
      <c r="I39" s="128">
        <v>3</v>
      </c>
      <c r="J39" s="128">
        <v>3</v>
      </c>
      <c r="K39" s="99">
        <v>100</v>
      </c>
      <c r="L39" s="129"/>
      <c r="M39" s="128" t="s">
        <v>49</v>
      </c>
      <c r="N39" s="106" t="s">
        <v>48</v>
      </c>
      <c r="O39" s="176"/>
    </row>
    <row r="40" spans="1:15" ht="49.5" customHeight="1">
      <c r="A40" s="189"/>
      <c r="B40" s="190"/>
      <c r="C40" s="179"/>
      <c r="D40" s="182"/>
      <c r="E40" s="175" t="s">
        <v>127</v>
      </c>
      <c r="F40" s="175"/>
      <c r="G40" s="175"/>
      <c r="H40" s="101" t="s">
        <v>23</v>
      </c>
      <c r="I40" s="128">
        <v>1</v>
      </c>
      <c r="J40" s="128">
        <v>1</v>
      </c>
      <c r="K40" s="99">
        <v>100</v>
      </c>
      <c r="L40" s="129"/>
      <c r="M40" s="128" t="s">
        <v>49</v>
      </c>
      <c r="N40" s="106" t="s">
        <v>48</v>
      </c>
      <c r="O40" s="176"/>
    </row>
    <row r="42" spans="1:4" ht="29.25" customHeight="1">
      <c r="A42" s="170" t="s">
        <v>134</v>
      </c>
      <c r="B42" s="170"/>
      <c r="C42" s="170"/>
      <c r="D42" s="170"/>
    </row>
  </sheetData>
  <sheetProtection/>
  <mergeCells count="37">
    <mergeCell ref="E1:L1"/>
    <mergeCell ref="A5:A40"/>
    <mergeCell ref="B5:B40"/>
    <mergeCell ref="C5:C16"/>
    <mergeCell ref="D5:D16"/>
    <mergeCell ref="E5:E11"/>
    <mergeCell ref="L5:L10"/>
    <mergeCell ref="C17:C30"/>
    <mergeCell ref="D17:D30"/>
    <mergeCell ref="E17:E23"/>
    <mergeCell ref="O5:O11"/>
    <mergeCell ref="E12:G12"/>
    <mergeCell ref="E13:G13"/>
    <mergeCell ref="E14:G14"/>
    <mergeCell ref="E15:G15"/>
    <mergeCell ref="E16:G16"/>
    <mergeCell ref="L17:L22"/>
    <mergeCell ref="O17:O23"/>
    <mergeCell ref="E24:G24"/>
    <mergeCell ref="E25:G25"/>
    <mergeCell ref="E26:G26"/>
    <mergeCell ref="E27:G27"/>
    <mergeCell ref="E28:G28"/>
    <mergeCell ref="E29:G29"/>
    <mergeCell ref="E30:G30"/>
    <mergeCell ref="C31:C40"/>
    <mergeCell ref="D31:D40"/>
    <mergeCell ref="E31:E35"/>
    <mergeCell ref="A42:D42"/>
    <mergeCell ref="L31:L34"/>
    <mergeCell ref="O31:O35"/>
    <mergeCell ref="E36:G36"/>
    <mergeCell ref="O36:O40"/>
    <mergeCell ref="E37:G37"/>
    <mergeCell ref="E38:G38"/>
    <mergeCell ref="E39:G39"/>
    <mergeCell ref="E40:G4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2024-01-18T08:45:12Z</dcterms:modified>
  <cp:category/>
  <cp:version/>
  <cp:contentType/>
  <cp:contentStatus/>
</cp:coreProperties>
</file>