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4"/>
  </bookViews>
  <sheets>
    <sheet name="1 кв. 2022 г." sheetId="1" r:id="rId1"/>
    <sheet name="1 полугодие 2022 г. (2)" sheetId="2" r:id="rId2"/>
    <sheet name="3 кв.2022 (2)" sheetId="3" r:id="rId3"/>
    <sheet name="предварительный на 06.12" sheetId="4" r:id="rId4"/>
    <sheet name="годовой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<sst xmlns="http://schemas.openxmlformats.org/spreadsheetml/2006/main" count="3285" uniqueCount="87">
  <si>
    <t>Отчет об исполнении государственного задания на оказание государственной услуги</t>
  </si>
  <si>
    <t xml:space="preserve">по состоянию на </t>
  </si>
  <si>
    <t>года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</si>
  <si>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 xml:space="preserve">в стационарной форме </t>
    </r>
    <r>
      <rPr>
        <b/>
        <sz val="12"/>
        <rFont val="Times New Roman"/>
        <family val="1"/>
      </rPr>
      <t>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</si>
  <si>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>Критерии оценки выполнения государственного задания</t>
  </si>
  <si>
    <t xml:space="preserve">Наименование показателя </t>
  </si>
  <si>
    <t>Единица измерения</t>
  </si>
  <si>
    <t>Формула расчета</t>
  </si>
  <si>
    <t>Кпл
i</t>
  </si>
  <si>
    <t>Кф
i</t>
  </si>
  <si>
    <t>Характеристика причин отклонения от запланированных значений</t>
  </si>
  <si>
    <t>Источник (и) информации о фактическом значении показателя</t>
  </si>
  <si>
    <t>Кi</t>
  </si>
  <si>
    <t>К</t>
  </si>
  <si>
    <t>Общая итоговая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</si>
  <si>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</si>
  <si>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Показатель качества государственной услуги</t>
  </si>
  <si>
    <t>%</t>
  </si>
  <si>
    <t>единицы</t>
  </si>
  <si>
    <t>0 нарушений - 100%, менее 5 нарушений - 90%, более 5 нарушений - 89%</t>
  </si>
  <si>
    <t>согласно приложению</t>
  </si>
  <si>
    <t>Объем государственной услуги</t>
  </si>
  <si>
    <t xml:space="preserve">1. Численность граждан, получивших социальные услуги </t>
  </si>
  <si>
    <t>чел.</t>
  </si>
  <si>
    <t>АЭ24</t>
  </si>
  <si>
    <t>АЭ25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</si>
  <si>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 xml:space="preserve">в полустационарной форме </t>
    </r>
    <r>
      <rPr>
        <b/>
        <sz val="12"/>
        <rFont val="Times New Roman"/>
        <family val="1"/>
      </rPr>
      <t>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</si>
  <si>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>в 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</si>
  <si>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</rPr>
      <t xml:space="preserve"> в полустационарной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</si>
  <si>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 xml:space="preserve">Руководитель
учреждения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</si>
  <si>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</si>
  <si>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</si>
  <si>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</si>
  <si>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лицам, страдающим психическими расстройствами, наличие насилия в семье</t>
  </si>
  <si>
    <t>Гражданин при отсутствии работы и средств к существованию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</si>
  <si>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жизнедеятельности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</si>
  <si>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
в семье</t>
  </si>
  <si>
    <t>1. Доля получателей социальных услуг, получающих социальные услуги от общего числа получателей социальных услуг, находящихся на социальном обслуживании</t>
  </si>
  <si>
    <t>2. Количество нарушений санитарного законодательства в отчетном году, выявленных при проведении проверок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</si>
  <si>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</t>
  </si>
  <si>
    <r>
      <t>Предоставление социального обслуживания в форме социального обслуживания</t>
    </r>
    <r>
      <rPr>
        <b/>
        <sz val="12"/>
        <color indexed="10"/>
        <rFont val="Times New Roman"/>
        <family val="1"/>
      </rPr>
      <t xml:space="preserve"> на дому </t>
    </r>
    <r>
      <rPr>
        <b/>
        <sz val="12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  </r>
  </si>
  <si>
    <r>
      <t>Предоставление социального обслуживания в форме социального обслуживания</t>
    </r>
    <r>
      <rPr>
        <b/>
        <sz val="12"/>
        <color indexed="10"/>
        <rFont val="Times New Roman"/>
        <family val="1"/>
      </rPr>
      <t xml:space="preserve"> на дому </t>
    </r>
    <r>
      <rPr>
        <b/>
        <sz val="12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т.ч. детей-инвалидов, срочных социальных услуг</t>
    </r>
  </si>
  <si>
    <t>АЭ26</t>
  </si>
  <si>
    <t>В/А*100, где: 
А – общее количество получателей социальных услуг, находящихся на социальном обслуживании в организации, человек.
В – численность получателей социальных услуг, которым предоставлены социальные услуги по договору и (или) срочные услуги за отчетный период, человек.</t>
  </si>
  <si>
    <t>В/А*100, где: 
А – общая численность получателей социальных услуг в краевом учреждении, принявших участие в опросе в рамках ежегодного опроса «Декада качества», человек.
В – численность получателей социальных услуг в краевом учреждении, ответивших на вопрос о качестве в рамках ежегодного опроса «Декада качества» «положительно», человек.</t>
  </si>
  <si>
    <t>В/А*100, где: 
А – общее количество штатных единиц основного профиля на отчетную дату, единиц.
В – количество замещенных (занятых) штатных единиц специалистов основного профиля на отчетную дату, единиц.</t>
  </si>
  <si>
    <t>В/А*100, где
А – общее количество мероприятий плана работы краевого учреждения, направленных на совершенствование деятельности при предоставлении социального обслуживания с целью повышения качества социальных услуг и эффективности их оказания, кол-во мероприятий;
В - количество выполненных мероприятий плана.</t>
  </si>
  <si>
    <t>Краевое государственное бюджетное учреждение социального обслуживания   "Центр социальной помощи семье и детям "  Ужурский"</t>
  </si>
  <si>
    <t xml:space="preserve">Обращение ПСУ по данной нуждаемости </t>
  </si>
  <si>
    <t>Журнал регистрации договоров. Приказы на социальное обслуживание. База АСП</t>
  </si>
  <si>
    <t>отклонений нет</t>
  </si>
  <si>
    <t xml:space="preserve">отсутствие замечаний в журнале проверок учреждения </t>
  </si>
  <si>
    <t>справка об укомплектованности учреждения основного профиля на 01.04.2022 г.</t>
  </si>
  <si>
    <t>доступность обеспечена по 6 критериям из 10</t>
  </si>
  <si>
    <t>приложение таблица к ГЗ</t>
  </si>
  <si>
    <t>всего мероприятий 22 из них выполненно 12</t>
  </si>
  <si>
    <t>отчет по исполнению плана мероприятий по улучшению качества работы и предоставления социальных услуг</t>
  </si>
  <si>
    <t>3. Укомплектование организации специалистами, оказывающими социальные услуги</t>
  </si>
  <si>
    <t>4. Доступность получения социальных услуг в организации</t>
  </si>
  <si>
    <t xml:space="preserve">5. Повышение качества социальных услуг и эффективности их оказания </t>
  </si>
  <si>
    <t xml:space="preserve">отсутствие случаев обращений по данной нуждаемости </t>
  </si>
  <si>
    <t>2.Удовлетворенность получателей социальных услуг в оказанных социальных услугах</t>
  </si>
  <si>
    <t xml:space="preserve">3. Повышение качества социальных услуг и эффективности их оказания </t>
  </si>
  <si>
    <t>2. Укомплектование организации специалистами, оказывающими социальные услуги</t>
  </si>
  <si>
    <t>Светлана Сергеевна Зарецкая</t>
  </si>
  <si>
    <t>01 июля</t>
  </si>
  <si>
    <t xml:space="preserve">01 апреля </t>
  </si>
  <si>
    <t>справка об укомплектованности учреждения основного профиля на 01.07.2022 г.</t>
  </si>
  <si>
    <t>01 октября</t>
  </si>
  <si>
    <t>всего мероприятий 22 из них выполненно 16</t>
  </si>
  <si>
    <t>справка об укомплектованности учреждения основного профиля на 01.10.2022 г.</t>
  </si>
  <si>
    <t>АЭ21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</si>
  <si>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 xml:space="preserve">в полустационарной форме (платно ) </t>
    </r>
    <r>
      <rPr>
        <b/>
        <sz val="12"/>
        <rFont val="Times New Roman"/>
        <family val="1"/>
      </rPr>
      <t>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</si>
  <si>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</rPr>
      <t xml:space="preserve"> в полустационарной форме</t>
    </r>
    <r>
      <rPr>
        <b/>
        <sz val="12"/>
        <rFont val="Times New Roman"/>
        <family val="1"/>
      </rPr>
      <t xml:space="preserve"> (платно )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</si>
  <si>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>06 декабря</t>
  </si>
  <si>
    <t>справка об укомплектованности учреждения основного профиля на 06.12.2022 г.</t>
  </si>
  <si>
    <t>доступность обеспечена по 7 критериям из 10</t>
  </si>
  <si>
    <t>всего мероприятий 22 из них выполненно 21</t>
  </si>
  <si>
    <t>всего мероприятий 22 из них выполненно 22</t>
  </si>
  <si>
    <t>5.Удовлетворенность получателей социальных услуг в оказанных социальных услугах</t>
  </si>
  <si>
    <t>В/А*100, где: 
А – общая численность  получателей социальных услуг в учреждении ответивщих на вопрос о качестве в рамках "Декады качества",  человек.
В – исленность  получателей социальных услуг в учреждении ответивщих на вопрос о качестве в рамках "Декады качества" "положительно",  человек.</t>
  </si>
  <si>
    <t>Анкеты ПСУ. Отчет "Декада качества 2022"</t>
  </si>
  <si>
    <t xml:space="preserve">6. Повышение качества социальных услуг и эффективности их оказания </t>
  </si>
  <si>
    <t>4.Удовлетворенность получателей социальных услуг в оказанных социальных услугах</t>
  </si>
  <si>
    <t>Оксана Юрьевна Филичкина 83915621900</t>
  </si>
  <si>
    <t>Исполнитель: Зам. директора</t>
  </si>
  <si>
    <t xml:space="preserve">31 декабря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</si>
</sst>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0"/>
      <color indexed="10"/>
      <name val="Courier"/>
      <family val="1"/>
    </font>
    <font>
      <b/>
      <sz val="10"/>
      <name val="Courier"/>
      <family val="3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4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12" xfId="0" applyNumberFormat="1" applyFont="1" applyBorder="1" applyAlignment="1" applyProtection="1">
      <alignment horizontal="center" vertical="center" wrapText="1"/>
      <protection/>
    </xf>
    <xf numFmtId="174" fontId="5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174" fontId="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74" fontId="5" fillId="0" borderId="17" xfId="0" applyNumberFormat="1" applyFont="1" applyBorder="1" applyAlignment="1" applyProtection="1">
      <alignment horizontal="right" vertical="center" wrapText="1"/>
      <protection/>
    </xf>
    <xf numFmtId="174" fontId="7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4" fontId="5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6" fontId="5" fillId="0" borderId="21" xfId="0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74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174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4" fontId="5" fillId="0" borderId="17" xfId="0" applyNumberFormat="1" applyFont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2" fontId="5" fillId="33" borderId="11" xfId="0" applyNumberFormat="1" applyFont="1" applyFill="1" applyBorder="1" applyAlignment="1" applyProtection="1">
      <alignment horizontal="center" vertical="center" wrapText="1"/>
      <protection/>
    </xf>
    <xf numFmtId="174" fontId="52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vertical="center" wrapText="1"/>
      <protection/>
    </xf>
    <xf numFmtId="174" fontId="5" fillId="0" borderId="10" xfId="0" applyNumberFormat="1" applyFont="1" applyFill="1" applyBorder="1" applyAlignment="1" applyProtection="1">
      <alignment horizontal="right" vertical="center" wrapText="1"/>
      <protection/>
    </xf>
    <xf numFmtId="17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174" fontId="11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4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7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53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0" xfId="0" applyFill="1" applyAlignment="1" applyProtection="1">
      <alignment vertical="center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5" fillId="35" borderId="27" xfId="0" applyFont="1" applyFill="1" applyBorder="1" applyAlignment="1" applyProtection="1">
      <alignment horizontal="center" vertical="center" wrapText="1"/>
      <protection/>
    </xf>
    <xf numFmtId="0" fontId="55" fillId="35" borderId="28" xfId="0" applyFont="1" applyFill="1" applyBorder="1" applyAlignment="1" applyProtection="1">
      <alignment horizontal="center" vertical="center" wrapText="1"/>
      <protection/>
    </xf>
    <xf numFmtId="0" fontId="55" fillId="35" borderId="29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6" fillId="0" borderId="21" xfId="0" applyFont="1" applyFill="1" applyBorder="1" applyAlignment="1" applyProtection="1">
      <alignment horizontal="center" vertical="center" wrapText="1"/>
      <protection/>
    </xf>
    <xf numFmtId="174" fontId="11" fillId="0" borderId="30" xfId="0" applyNumberFormat="1" applyFont="1" applyBorder="1" applyAlignment="1" applyProtection="1">
      <alignment horizontal="center" vertical="center" wrapText="1"/>
      <protection/>
    </xf>
    <xf numFmtId="174" fontId="11" fillId="0" borderId="23" xfId="0" applyNumberFormat="1" applyFont="1" applyBorder="1" applyAlignment="1" applyProtection="1">
      <alignment horizontal="center" vertical="center" wrapText="1"/>
      <protection/>
    </xf>
    <xf numFmtId="174" fontId="11" fillId="0" borderId="31" xfId="0" applyNumberFormat="1" applyFont="1" applyBorder="1" applyAlignment="1" applyProtection="1">
      <alignment horizontal="center" vertical="center" wrapText="1"/>
      <protection/>
    </xf>
    <xf numFmtId="0" fontId="55" fillId="35" borderId="32" xfId="0" applyFont="1" applyFill="1" applyBorder="1" applyAlignment="1" applyProtection="1">
      <alignment horizontal="center" vertical="center" wrapText="1"/>
      <protection/>
    </xf>
    <xf numFmtId="0" fontId="55" fillId="35" borderId="33" xfId="0" applyFont="1" applyFill="1" applyBorder="1" applyAlignment="1" applyProtection="1">
      <alignment horizontal="center" vertical="center" wrapText="1"/>
      <protection/>
    </xf>
    <xf numFmtId="0" fontId="55" fillId="35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7" fillId="0" borderId="38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0;&#1083;&#1080;&#1095;&#1082;&#1080;&#1085;&#1072;%2015\&#1043;&#1047;\&#1043;&#1047;%202018&#1075;&#1086;&#1076;\&#1043;&#1047;%202018%20&#1089;%20&#1087;&#1086;&#1103;&#1089;&#1085;&#1077;&#1085;&#1080;&#1077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14">
          <cell r="C14" t="str">
            <v>%</v>
          </cell>
        </row>
        <row r="22">
          <cell r="C22" t="str">
            <v>%</v>
          </cell>
        </row>
        <row r="30">
          <cell r="C30" t="str">
            <v>%</v>
          </cell>
        </row>
        <row r="38">
          <cell r="C38" t="str">
            <v>чел.</v>
          </cell>
        </row>
        <row r="54">
          <cell r="C54" t="str">
            <v>%</v>
          </cell>
        </row>
        <row r="66">
          <cell r="C66" t="str">
            <v>%</v>
          </cell>
        </row>
        <row r="74">
          <cell r="C74" t="str">
            <v>единицы</v>
          </cell>
        </row>
        <row r="82">
          <cell r="C82" t="str">
            <v>%</v>
          </cell>
        </row>
        <row r="90">
          <cell r="C90" t="str">
            <v>%</v>
          </cell>
        </row>
        <row r="98">
          <cell r="C98" t="str">
            <v>%</v>
          </cell>
        </row>
        <row r="106">
          <cell r="C106" t="str">
            <v>чел.</v>
          </cell>
        </row>
        <row r="114">
          <cell r="C114" t="str">
            <v>%</v>
          </cell>
        </row>
        <row r="131">
          <cell r="C131" t="str">
            <v>чел.</v>
          </cell>
        </row>
        <row r="143">
          <cell r="C143" t="str">
            <v>%</v>
          </cell>
        </row>
        <row r="156">
          <cell r="C156" t="str">
            <v>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zoomScale="60" zoomScaleNormal="60" zoomScalePageLayoutView="0" workbookViewId="0" topLeftCell="A24">
      <selection activeCell="I27" sqref="I27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5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42" customWidth="1"/>
    <col min="11" max="11" width="23.57421875" style="43" customWidth="1"/>
    <col min="12" max="16384" width="9.140625" style="4" customWidth="1"/>
  </cols>
  <sheetData>
    <row r="1" spans="1:16" ht="30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52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125" t="s">
        <v>1</v>
      </c>
      <c r="C3" s="125"/>
      <c r="D3" s="57" t="s">
        <v>66</v>
      </c>
      <c r="E3" s="7">
        <v>20</v>
      </c>
      <c r="F3" s="53">
        <v>22</v>
      </c>
      <c r="G3" s="126" t="s">
        <v>2</v>
      </c>
      <c r="H3" s="126"/>
      <c r="I3" s="126"/>
      <c r="J3" s="126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27" t="s">
        <v>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2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 customHeight="1">
      <c r="A7" s="108" t="s">
        <v>24</v>
      </c>
      <c r="B7" s="122" t="s">
        <v>3</v>
      </c>
      <c r="C7" s="122"/>
      <c r="D7" s="122"/>
      <c r="E7" s="122"/>
      <c r="F7" s="122"/>
      <c r="G7" s="122"/>
      <c r="H7" s="122"/>
      <c r="I7" s="122"/>
      <c r="J7" s="122"/>
      <c r="K7" s="13">
        <f>(K12+K19+K26+K33+K40+K47)/6</f>
        <v>49.22087415508468</v>
      </c>
    </row>
    <row r="8" spans="1:11" ht="45" customHeight="1">
      <c r="A8" s="109"/>
      <c r="B8" s="123"/>
      <c r="C8" s="123"/>
      <c r="D8" s="123"/>
      <c r="E8" s="123"/>
      <c r="F8" s="123"/>
      <c r="G8" s="123"/>
      <c r="H8" s="123"/>
      <c r="I8" s="123"/>
      <c r="J8" s="123"/>
      <c r="K8" s="14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не выполнено</v>
      </c>
    </row>
    <row r="9" spans="1:11" ht="75">
      <c r="A9" s="129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6" t="s">
        <v>14</v>
      </c>
    </row>
    <row r="10" spans="1:11" ht="15.75" thickBot="1">
      <c r="A10" s="130"/>
      <c r="B10" s="18">
        <v>1</v>
      </c>
      <c r="C10" s="18">
        <v>2</v>
      </c>
      <c r="D10" s="18">
        <v>3</v>
      </c>
      <c r="E10" s="18">
        <v>4</v>
      </c>
      <c r="F10" s="54">
        <v>5</v>
      </c>
      <c r="G10" s="18">
        <v>6</v>
      </c>
      <c r="H10" s="18">
        <v>7</v>
      </c>
      <c r="I10" s="18">
        <v>8</v>
      </c>
      <c r="J10" s="17">
        <v>9</v>
      </c>
      <c r="K10" s="19">
        <v>10</v>
      </c>
    </row>
    <row r="11" spans="1:11" ht="15.75">
      <c r="A11" s="105" t="s">
        <v>32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1" ht="97.5" customHeight="1">
      <c r="A12" s="110" t="s">
        <v>16</v>
      </c>
      <c r="B12" s="20" t="s">
        <v>37</v>
      </c>
      <c r="C12" s="21" t="s">
        <v>17</v>
      </c>
      <c r="D12" s="22" t="s">
        <v>43</v>
      </c>
      <c r="E12" s="58">
        <v>1.5</v>
      </c>
      <c r="F12" s="73">
        <v>1.69</v>
      </c>
      <c r="G12" s="67" t="s">
        <v>50</v>
      </c>
      <c r="H12" s="67" t="s">
        <v>49</v>
      </c>
      <c r="I12" s="23">
        <f>IF(F12/E12*100&gt;100,100,F12/E12*100)</f>
        <v>100</v>
      </c>
      <c r="J12" s="66">
        <f>(I12+I13+I14+I15+I16)/5</f>
        <v>88.61654135338345</v>
      </c>
      <c r="K12" s="25">
        <f>IF(E17=0,J12,(J12+J17)/2)</f>
        <v>60.97493734335839</v>
      </c>
    </row>
    <row r="13" spans="1:11" ht="70.5" customHeight="1">
      <c r="A13" s="111"/>
      <c r="B13" s="26" t="s">
        <v>38</v>
      </c>
      <c r="C13" s="27" t="s">
        <v>18</v>
      </c>
      <c r="D13" s="28" t="s">
        <v>19</v>
      </c>
      <c r="E13" s="60">
        <v>0</v>
      </c>
      <c r="F13" s="61">
        <v>0</v>
      </c>
      <c r="G13" s="67" t="s">
        <v>50</v>
      </c>
      <c r="H13" s="67" t="s">
        <v>51</v>
      </c>
      <c r="I13" s="29">
        <f>IF(F13=0,100,IF(F13&gt;5,89,90))</f>
        <v>100</v>
      </c>
      <c r="J13" s="30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не выполнено</v>
      </c>
      <c r="K13" s="31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не выполнено</v>
      </c>
    </row>
    <row r="14" spans="1:11" ht="84.75" customHeight="1">
      <c r="A14" s="111"/>
      <c r="B14" s="26" t="s">
        <v>57</v>
      </c>
      <c r="C14" s="27" t="s">
        <v>17</v>
      </c>
      <c r="D14" s="28" t="s">
        <v>45</v>
      </c>
      <c r="E14" s="60">
        <v>90</v>
      </c>
      <c r="F14" s="62">
        <v>100</v>
      </c>
      <c r="G14" s="67" t="s">
        <v>50</v>
      </c>
      <c r="H14" s="70" t="s">
        <v>52</v>
      </c>
      <c r="I14" s="29">
        <f>IF(F14/E14*100&gt;100,100,F14/E14*100)</f>
        <v>100</v>
      </c>
      <c r="J14" s="32"/>
      <c r="K14" s="33"/>
    </row>
    <row r="15" spans="1:11" ht="26.25" customHeight="1">
      <c r="A15" s="111"/>
      <c r="B15" s="26" t="s">
        <v>58</v>
      </c>
      <c r="C15" s="27" t="s">
        <v>17</v>
      </c>
      <c r="D15" s="28" t="s">
        <v>20</v>
      </c>
      <c r="E15" s="60">
        <v>70</v>
      </c>
      <c r="F15" s="62">
        <v>60</v>
      </c>
      <c r="G15" s="67" t="s">
        <v>53</v>
      </c>
      <c r="H15" s="70" t="s">
        <v>54</v>
      </c>
      <c r="I15" s="29">
        <f>IF(F15/E15*100&gt;100,100,F15/E15*100)</f>
        <v>85.71428571428571</v>
      </c>
      <c r="J15" s="32"/>
      <c r="K15" s="33"/>
    </row>
    <row r="16" spans="1:11" ht="87.75" customHeight="1">
      <c r="A16" s="112"/>
      <c r="B16" s="26" t="s">
        <v>59</v>
      </c>
      <c r="C16" s="27" t="s">
        <v>17</v>
      </c>
      <c r="D16" s="28" t="s">
        <v>46</v>
      </c>
      <c r="E16" s="58">
        <v>95</v>
      </c>
      <c r="F16" s="63">
        <v>54.5</v>
      </c>
      <c r="G16" s="67" t="s">
        <v>55</v>
      </c>
      <c r="H16" s="70" t="s">
        <v>56</v>
      </c>
      <c r="I16" s="29">
        <f>IF(F16/E16*100&gt;100,100,F16/E16*100)</f>
        <v>57.36842105263158</v>
      </c>
      <c r="J16" s="34"/>
      <c r="K16" s="35"/>
    </row>
    <row r="17" spans="1:11" ht="47.25" customHeight="1" thickBot="1">
      <c r="A17" s="36" t="s">
        <v>21</v>
      </c>
      <c r="B17" s="37" t="s">
        <v>22</v>
      </c>
      <c r="C17" s="38" t="s">
        <v>23</v>
      </c>
      <c r="D17" s="38"/>
      <c r="E17" s="64">
        <v>15</v>
      </c>
      <c r="F17" s="65">
        <v>5</v>
      </c>
      <c r="G17" s="67" t="s">
        <v>50</v>
      </c>
      <c r="H17" s="67" t="s">
        <v>49</v>
      </c>
      <c r="I17" s="39">
        <f>IF(E17=0,0,IF(F17/E17*100&gt;110,110,F17/E17*100))</f>
        <v>33.33333333333333</v>
      </c>
      <c r="J17" s="40">
        <f>(I17)</f>
        <v>33.33333333333333</v>
      </c>
      <c r="K17" s="41" t="str">
        <f>IF(J17&gt;=100,"Гос.задание по гос.услуге выполнено в полном объеме",IF(J17&gt;=90,"Гос.задание по гос.услуге выполнено",IF(J17&lt;90,"Гос.задание по гос.услуге не выполнено")))</f>
        <v>Гос.задание по гос.услуге не выполнено</v>
      </c>
    </row>
    <row r="18" spans="1:11" ht="15.75">
      <c r="A18" s="105" t="s">
        <v>39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7"/>
    </row>
    <row r="19" spans="1:11" ht="84" customHeight="1">
      <c r="A19" s="110" t="s">
        <v>16</v>
      </c>
      <c r="B19" s="20" t="s">
        <v>37</v>
      </c>
      <c r="C19" s="21" t="s">
        <v>17</v>
      </c>
      <c r="D19" s="22" t="s">
        <v>43</v>
      </c>
      <c r="E19" s="58">
        <v>0</v>
      </c>
      <c r="F19" s="73">
        <v>1.01</v>
      </c>
      <c r="G19" s="67" t="s">
        <v>48</v>
      </c>
      <c r="H19" s="67" t="s">
        <v>49</v>
      </c>
      <c r="I19" s="68">
        <v>100</v>
      </c>
      <c r="J19" s="66">
        <f>(I19+I20+I21+I22+I24)/5</f>
        <v>99.14285714285714</v>
      </c>
      <c r="K19" s="25">
        <f>IF(E25=0,J19,(J19+J25)/2)</f>
        <v>99.14285714285714</v>
      </c>
    </row>
    <row r="20" spans="1:11" ht="70.5" customHeight="1">
      <c r="A20" s="111"/>
      <c r="B20" s="26" t="s">
        <v>38</v>
      </c>
      <c r="C20" s="27" t="s">
        <v>18</v>
      </c>
      <c r="D20" s="28" t="s">
        <v>19</v>
      </c>
      <c r="E20" s="60">
        <v>0</v>
      </c>
      <c r="F20" s="61">
        <v>0</v>
      </c>
      <c r="G20" s="67" t="s">
        <v>50</v>
      </c>
      <c r="H20" s="67" t="s">
        <v>51</v>
      </c>
      <c r="I20" s="69">
        <f>IF(F20=0,100,IF(F20&gt;5,89,90))</f>
        <v>100</v>
      </c>
      <c r="J20" s="30" t="str">
        <f>IF(J19&gt;=100,"Гос.задание по гос.услуге выполнено в полном объеме",IF(J19&gt;=90,"Гос.задание по гос.услуге выполнено",IF(J19&lt;90,"Гос.задание по гос.услуге не выполнено")))</f>
        <v>Гос.задание по гос.услуге выполнено</v>
      </c>
      <c r="K20" s="31" t="str">
        <f>IF(K19&gt;=100,"Гос.задание по гос.услуге выполнено в полном объеме",IF(K19&gt;=90,"Гос.задание по гос.услуге выполнено",IF(K19&lt;90,"Гос.задание по гос.услуге не выполнено")))</f>
        <v>Гос.задание по гос.услуге выполнено</v>
      </c>
    </row>
    <row r="21" spans="1:11" ht="84.75" customHeight="1">
      <c r="A21" s="111"/>
      <c r="B21" s="26" t="s">
        <v>57</v>
      </c>
      <c r="C21" s="27" t="s">
        <v>17</v>
      </c>
      <c r="D21" s="28" t="s">
        <v>45</v>
      </c>
      <c r="E21" s="60">
        <v>90</v>
      </c>
      <c r="F21" s="62">
        <v>100</v>
      </c>
      <c r="G21" s="67" t="s">
        <v>50</v>
      </c>
      <c r="H21" s="70" t="s">
        <v>52</v>
      </c>
      <c r="I21" s="69">
        <f>IF(F21/E21*100&gt;100,100,F21/E21*100)</f>
        <v>100</v>
      </c>
      <c r="J21" s="32"/>
      <c r="K21" s="33"/>
    </row>
    <row r="22" spans="1:11" ht="45.75" customHeight="1">
      <c r="A22" s="111"/>
      <c r="B22" s="26" t="s">
        <v>58</v>
      </c>
      <c r="C22" s="27" t="s">
        <v>17</v>
      </c>
      <c r="D22" s="28" t="s">
        <v>20</v>
      </c>
      <c r="E22" s="60">
        <v>70</v>
      </c>
      <c r="F22" s="62">
        <v>60</v>
      </c>
      <c r="G22" s="67" t="s">
        <v>53</v>
      </c>
      <c r="H22" s="70" t="s">
        <v>54</v>
      </c>
      <c r="I22" s="69">
        <f>IF(F22/E22*100&gt;100,100,F22/E22*100)</f>
        <v>85.71428571428571</v>
      </c>
      <c r="J22" s="32"/>
      <c r="K22" s="33"/>
    </row>
    <row r="23" spans="1:11" ht="86.25" customHeight="1">
      <c r="A23" s="112"/>
      <c r="B23" s="26" t="s">
        <v>59</v>
      </c>
      <c r="C23" s="27" t="s">
        <v>17</v>
      </c>
      <c r="D23" s="28" t="s">
        <v>46</v>
      </c>
      <c r="E23" s="58">
        <v>95</v>
      </c>
      <c r="F23" s="63">
        <v>54.5</v>
      </c>
      <c r="G23" s="67" t="s">
        <v>55</v>
      </c>
      <c r="H23" s="70" t="s">
        <v>56</v>
      </c>
      <c r="I23" s="69">
        <f>IF(F23/E23*100&gt;100,100,F23/E23*100)</f>
        <v>57.36842105263158</v>
      </c>
      <c r="J23" s="34"/>
      <c r="K23" s="35"/>
    </row>
    <row r="24" spans="1:11" ht="84" customHeight="1" thickBot="1">
      <c r="A24" s="36" t="s">
        <v>21</v>
      </c>
      <c r="B24" s="37" t="s">
        <v>22</v>
      </c>
      <c r="C24" s="38" t="s">
        <v>23</v>
      </c>
      <c r="D24" s="38"/>
      <c r="E24" s="64">
        <v>0</v>
      </c>
      <c r="F24" s="65">
        <v>3</v>
      </c>
      <c r="G24" s="67" t="s">
        <v>48</v>
      </c>
      <c r="H24" s="67" t="s">
        <v>49</v>
      </c>
      <c r="I24" s="71">
        <v>110</v>
      </c>
      <c r="J24" s="40">
        <f>(I24)</f>
        <v>110</v>
      </c>
      <c r="K24" s="41" t="str">
        <f>IF(J24&gt;=100,"Гос.задание по гос.услуге выполнено в полном объеме",IF(J24&gt;=90,"Гос.задание по гос.услуге выполнено",IF(J24&lt;90,"Гос.задание по гос.услуге не выполнено")))</f>
        <v>Гос.задание по гос.услуге выполнено в полном объеме</v>
      </c>
    </row>
    <row r="25" spans="1:11" ht="30" customHeight="1">
      <c r="A25" s="105" t="s">
        <v>33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7"/>
    </row>
    <row r="26" spans="1:11" ht="87.75" customHeight="1">
      <c r="A26" s="110" t="s">
        <v>16</v>
      </c>
      <c r="B26" s="20" t="s">
        <v>37</v>
      </c>
      <c r="C26" s="21" t="s">
        <v>17</v>
      </c>
      <c r="D26" s="22" t="s">
        <v>43</v>
      </c>
      <c r="E26" s="58">
        <v>0.4</v>
      </c>
      <c r="F26" s="59">
        <v>0</v>
      </c>
      <c r="G26" s="67" t="s">
        <v>60</v>
      </c>
      <c r="H26" s="67" t="s">
        <v>49</v>
      </c>
      <c r="I26" s="23">
        <f>IF(F26/E26*100&gt;100,100,F26/E26*100)</f>
        <v>0</v>
      </c>
      <c r="J26" s="24">
        <f>(I26+I27+I28+I29+I30)/5</f>
        <v>0</v>
      </c>
      <c r="K26" s="25">
        <f>IF(E31=0,J26,(J26+J31)/2)</f>
        <v>0</v>
      </c>
    </row>
    <row r="27" spans="1:11" ht="70.5" customHeight="1">
      <c r="A27" s="111"/>
      <c r="B27" s="26" t="s">
        <v>38</v>
      </c>
      <c r="C27" s="27" t="s">
        <v>18</v>
      </c>
      <c r="D27" s="28" t="s">
        <v>19</v>
      </c>
      <c r="E27" s="60">
        <v>0</v>
      </c>
      <c r="F27" s="61">
        <v>0</v>
      </c>
      <c r="G27" s="67" t="s">
        <v>50</v>
      </c>
      <c r="H27" s="67" t="s">
        <v>51</v>
      </c>
      <c r="I27" s="29">
        <v>0</v>
      </c>
      <c r="J27" s="30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не выполнено</v>
      </c>
      <c r="K27" s="31" t="str">
        <f>IF(K26&gt;=100,"Гос.задание по гос.услуге выполнено в полном объеме",IF(K26&gt;=90,"Гос.задание по гос.услуге выполнено",IF(K26&lt;90,"Гос.задание по гос.услуге не выполнено")))</f>
        <v>Гос.задание по гос.услуге не выполнено</v>
      </c>
    </row>
    <row r="28" spans="1:11" ht="85.5" customHeight="1">
      <c r="A28" s="111"/>
      <c r="B28" s="26" t="s">
        <v>57</v>
      </c>
      <c r="C28" s="27" t="s">
        <v>17</v>
      </c>
      <c r="D28" s="28" t="s">
        <v>45</v>
      </c>
      <c r="E28" s="60">
        <v>90</v>
      </c>
      <c r="F28" s="62">
        <v>0</v>
      </c>
      <c r="G28" s="67" t="s">
        <v>50</v>
      </c>
      <c r="H28" s="70" t="s">
        <v>52</v>
      </c>
      <c r="I28" s="29">
        <f>IF(F28/E28*100&gt;100,100,F28/E28*100)</f>
        <v>0</v>
      </c>
      <c r="J28" s="32"/>
      <c r="K28" s="33"/>
    </row>
    <row r="29" spans="1:11" ht="88.5" customHeight="1">
      <c r="A29" s="111"/>
      <c r="B29" s="26" t="s">
        <v>58</v>
      </c>
      <c r="C29" s="27" t="s">
        <v>17</v>
      </c>
      <c r="D29" s="28" t="s">
        <v>20</v>
      </c>
      <c r="E29" s="60">
        <v>70</v>
      </c>
      <c r="F29" s="62">
        <v>0</v>
      </c>
      <c r="G29" s="67" t="s">
        <v>53</v>
      </c>
      <c r="H29" s="70" t="s">
        <v>54</v>
      </c>
      <c r="I29" s="29">
        <f>IF(F29/E29*100&gt;100,100,F29/E29*100)</f>
        <v>0</v>
      </c>
      <c r="J29" s="32"/>
      <c r="K29" s="33"/>
    </row>
    <row r="30" spans="1:11" ht="88.5" customHeight="1">
      <c r="A30" s="112"/>
      <c r="B30" s="26" t="s">
        <v>59</v>
      </c>
      <c r="C30" s="27" t="s">
        <v>17</v>
      </c>
      <c r="D30" s="28" t="s">
        <v>46</v>
      </c>
      <c r="E30" s="58">
        <v>95</v>
      </c>
      <c r="F30" s="63">
        <v>0</v>
      </c>
      <c r="G30" s="67" t="s">
        <v>55</v>
      </c>
      <c r="H30" s="70" t="s">
        <v>56</v>
      </c>
      <c r="I30" s="29">
        <f>IF(F30/E30*100&gt;100,100,F30/E30*100)</f>
        <v>0</v>
      </c>
      <c r="J30" s="34"/>
      <c r="K30" s="35"/>
    </row>
    <row r="31" spans="1:11" ht="73.5" customHeight="1" thickBot="1">
      <c r="A31" s="36" t="s">
        <v>21</v>
      </c>
      <c r="B31" s="37" t="s">
        <v>22</v>
      </c>
      <c r="C31" s="38" t="s">
        <v>23</v>
      </c>
      <c r="D31" s="38"/>
      <c r="E31" s="64">
        <v>4</v>
      </c>
      <c r="F31" s="65">
        <v>0</v>
      </c>
      <c r="G31" s="67" t="s">
        <v>60</v>
      </c>
      <c r="H31" s="67" t="s">
        <v>49</v>
      </c>
      <c r="I31" s="39">
        <f>IF(E31=0,0,IF(F31/E31*100&gt;110,110,F31/E31*100))</f>
        <v>0</v>
      </c>
      <c r="J31" s="40">
        <f>(I31)</f>
        <v>0</v>
      </c>
      <c r="K31" s="41" t="str">
        <f>IF(J31&gt;=100,"Гос.задание по гос.услуге выполнено в полном объеме",IF(J31&gt;=90,"Гос.задание по гос.услуге выполнено",IF(J31&lt;90,"Гос.задание по гос.услуге не выполнено")))</f>
        <v>Гос.задание по гос.услуге не выполнено</v>
      </c>
    </row>
    <row r="32" spans="1:11" ht="15.75">
      <c r="A32" s="105" t="s">
        <v>34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ht="102.75" customHeight="1">
      <c r="A33" s="110" t="s">
        <v>16</v>
      </c>
      <c r="B33" s="20" t="s">
        <v>37</v>
      </c>
      <c r="C33" s="21" t="s">
        <v>17</v>
      </c>
      <c r="D33" s="22" t="s">
        <v>43</v>
      </c>
      <c r="E33" s="58">
        <v>0.2</v>
      </c>
      <c r="F33" s="73">
        <v>0.34</v>
      </c>
      <c r="G33" s="67" t="s">
        <v>50</v>
      </c>
      <c r="H33" s="67" t="s">
        <v>49</v>
      </c>
      <c r="I33" s="23">
        <f>IF(F33/E33*100&gt;100,100,F33/E33*100)</f>
        <v>100</v>
      </c>
      <c r="J33" s="24">
        <f>(I33+I34+I35+I36+I37)/5</f>
        <v>88.61654135338345</v>
      </c>
      <c r="K33" s="25">
        <f>IF(E38=0,J33,(J33+J38)/2)</f>
        <v>69.30827067669173</v>
      </c>
    </row>
    <row r="34" spans="1:11" ht="73.5" customHeight="1">
      <c r="A34" s="111"/>
      <c r="B34" s="26" t="s">
        <v>38</v>
      </c>
      <c r="C34" s="27" t="s">
        <v>18</v>
      </c>
      <c r="D34" s="28" t="s">
        <v>19</v>
      </c>
      <c r="E34" s="60">
        <v>0</v>
      </c>
      <c r="F34" s="61">
        <v>0</v>
      </c>
      <c r="G34" s="67" t="s">
        <v>50</v>
      </c>
      <c r="H34" s="67" t="s">
        <v>51</v>
      </c>
      <c r="I34" s="29">
        <f>IF(F34=0,100,IF(F34&gt;5,89,90))</f>
        <v>100</v>
      </c>
      <c r="J34" s="30" t="str">
        <f>IF(J33&gt;=100,"Гос.задание по гос.услуге выполнено в полном объеме",IF(J33&gt;=90,"Гос.задание по гос.услуге выполнено",IF(J33&lt;90,"Гос.задание по гос.услуге не выполнено")))</f>
        <v>Гос.задание по гос.услуге не выполнено</v>
      </c>
      <c r="K34" s="31" t="str">
        <f>IF(K33&gt;=100,"Гос.задание по гос.услуге выполнено в полном объеме",IF(K33&gt;=90,"Гос.задание по гос.услуге выполнено",IF(K33&lt;90,"Гос.задание по гос.услуге не выполнено")))</f>
        <v>Гос.задание по гос.услуге не выполнено</v>
      </c>
    </row>
    <row r="35" spans="1:11" ht="84.75" customHeight="1">
      <c r="A35" s="111"/>
      <c r="B35" s="26" t="s">
        <v>57</v>
      </c>
      <c r="C35" s="27" t="s">
        <v>17</v>
      </c>
      <c r="D35" s="28" t="s">
        <v>45</v>
      </c>
      <c r="E35" s="60">
        <v>90</v>
      </c>
      <c r="F35" s="62">
        <v>100</v>
      </c>
      <c r="G35" s="67" t="s">
        <v>50</v>
      </c>
      <c r="H35" s="70" t="s">
        <v>52</v>
      </c>
      <c r="I35" s="29">
        <f>IF(F35/E35*100&gt;100,100,F35/E35*100)</f>
        <v>100</v>
      </c>
      <c r="J35" s="32"/>
      <c r="K35" s="33"/>
    </row>
    <row r="36" spans="1:11" ht="57.75" customHeight="1">
      <c r="A36" s="111"/>
      <c r="B36" s="26" t="s">
        <v>58</v>
      </c>
      <c r="C36" s="27" t="s">
        <v>17</v>
      </c>
      <c r="D36" s="28" t="s">
        <v>20</v>
      </c>
      <c r="E36" s="60">
        <v>70</v>
      </c>
      <c r="F36" s="62">
        <v>60</v>
      </c>
      <c r="G36" s="67" t="s">
        <v>53</v>
      </c>
      <c r="H36" s="70" t="s">
        <v>54</v>
      </c>
      <c r="I36" s="29">
        <f>IF(F36/E36*100&gt;100,100,F36/E36*100)</f>
        <v>85.71428571428571</v>
      </c>
      <c r="J36" s="32"/>
      <c r="K36" s="33"/>
    </row>
    <row r="37" spans="1:11" ht="87" customHeight="1">
      <c r="A37" s="112"/>
      <c r="B37" s="26" t="s">
        <v>59</v>
      </c>
      <c r="C37" s="27" t="s">
        <v>17</v>
      </c>
      <c r="D37" s="28" t="s">
        <v>46</v>
      </c>
      <c r="E37" s="58">
        <v>95</v>
      </c>
      <c r="F37" s="63">
        <v>54.5</v>
      </c>
      <c r="G37" s="67" t="s">
        <v>55</v>
      </c>
      <c r="H37" s="70" t="s">
        <v>56</v>
      </c>
      <c r="I37" s="29">
        <f>IF(F37/E37*100&gt;100,100,F37/E37*100)</f>
        <v>57.36842105263158</v>
      </c>
      <c r="J37" s="34"/>
      <c r="K37" s="35"/>
    </row>
    <row r="38" spans="1:11" ht="73.5" customHeight="1" thickBot="1">
      <c r="A38" s="36" t="s">
        <v>21</v>
      </c>
      <c r="B38" s="37" t="s">
        <v>22</v>
      </c>
      <c r="C38" s="38" t="s">
        <v>23</v>
      </c>
      <c r="D38" s="38"/>
      <c r="E38" s="64">
        <v>2</v>
      </c>
      <c r="F38" s="65">
        <v>1</v>
      </c>
      <c r="G38" s="67" t="s">
        <v>50</v>
      </c>
      <c r="H38" s="67" t="s">
        <v>49</v>
      </c>
      <c r="I38" s="39">
        <f>IF(E38=0,0,IF(F38/E38*100&gt;110,110,F38/E38*100))</f>
        <v>50</v>
      </c>
      <c r="J38" s="40">
        <f>(I38)</f>
        <v>50</v>
      </c>
      <c r="K38" s="41" t="str">
        <f>IF(J38&gt;=100,"Гос.задание по гос.услуге выполнено в полном объеме",IF(J38&gt;=90,"Гос.задание по гос.услуге выполнено",IF(J38&lt;90,"Гос.задание по гос.услуге не выполнено")))</f>
        <v>Гос.задание по гос.услуге не выполнено</v>
      </c>
    </row>
    <row r="39" spans="1:11" ht="15.75">
      <c r="A39" s="105" t="s">
        <v>35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7"/>
    </row>
    <row r="40" spans="1:11" ht="128.25" customHeight="1">
      <c r="A40" s="110" t="s">
        <v>16</v>
      </c>
      <c r="B40" s="20" t="s">
        <v>37</v>
      </c>
      <c r="C40" s="21" t="s">
        <v>17</v>
      </c>
      <c r="D40" s="22" t="s">
        <v>43</v>
      </c>
      <c r="E40" s="58">
        <v>4.4</v>
      </c>
      <c r="F40" s="73">
        <v>6.42</v>
      </c>
      <c r="G40" s="67" t="s">
        <v>50</v>
      </c>
      <c r="H40" s="67" t="s">
        <v>49</v>
      </c>
      <c r="I40" s="23">
        <f>IF(F40/E40*100&gt;100,100,F40/E40*100)</f>
        <v>100</v>
      </c>
      <c r="J40" s="24">
        <f>(I40+I41+I42+I43+I44)/5</f>
        <v>88.61654135338345</v>
      </c>
      <c r="K40" s="25">
        <f>IF(E45=0,J40,(J40+J45)/2)</f>
        <v>65.89917976760081</v>
      </c>
    </row>
    <row r="41" spans="1:11" ht="70.5" customHeight="1">
      <c r="A41" s="111"/>
      <c r="B41" s="26" t="s">
        <v>38</v>
      </c>
      <c r="C41" s="27" t="s">
        <v>18</v>
      </c>
      <c r="D41" s="28" t="s">
        <v>19</v>
      </c>
      <c r="E41" s="60">
        <v>0</v>
      </c>
      <c r="F41" s="61">
        <v>0</v>
      </c>
      <c r="G41" s="67" t="s">
        <v>50</v>
      </c>
      <c r="H41" s="67" t="s">
        <v>51</v>
      </c>
      <c r="I41" s="29">
        <f>IF(F41=0,100,IF(F41&gt;5,89,90))</f>
        <v>100</v>
      </c>
      <c r="J41" s="30" t="str">
        <f>IF(J40&gt;=100,"Гос.задание по гос.услуге выполнено в полном объеме",IF(J40&gt;=90,"Гос.задание по гос.услуге выполнено",IF(J40&lt;90,"Гос.задание по гос.услуге не выполнено")))</f>
        <v>Гос.задание по гос.услуге не выполнено</v>
      </c>
      <c r="K41" s="31" t="str">
        <f>IF(K40&gt;=100,"Гос.задание по гос.услуге выполнено в полном объеме",IF(K40&gt;=90,"Гос.задание по гос.услуге выполнено",IF(K40&lt;90,"Гос.задание по гос.услуге не выполнено")))</f>
        <v>Гос.задание по гос.услуге не выполнено</v>
      </c>
    </row>
    <row r="42" spans="1:11" ht="89.25" customHeight="1">
      <c r="A42" s="111"/>
      <c r="B42" s="26" t="s">
        <v>57</v>
      </c>
      <c r="C42" s="27" t="s">
        <v>17</v>
      </c>
      <c r="D42" s="28" t="s">
        <v>45</v>
      </c>
      <c r="E42" s="60">
        <v>90</v>
      </c>
      <c r="F42" s="62">
        <v>100</v>
      </c>
      <c r="G42" s="67" t="s">
        <v>50</v>
      </c>
      <c r="H42" s="70" t="s">
        <v>52</v>
      </c>
      <c r="I42" s="29">
        <f>IF(F42/E42*100&gt;100,100,F42/E42*100)</f>
        <v>100</v>
      </c>
      <c r="J42" s="32"/>
      <c r="K42" s="33"/>
    </row>
    <row r="43" spans="1:11" ht="60.75" customHeight="1">
      <c r="A43" s="111"/>
      <c r="B43" s="26" t="s">
        <v>58</v>
      </c>
      <c r="C43" s="27" t="s">
        <v>17</v>
      </c>
      <c r="D43" s="28" t="s">
        <v>20</v>
      </c>
      <c r="E43" s="60">
        <v>70</v>
      </c>
      <c r="F43" s="62">
        <v>60</v>
      </c>
      <c r="G43" s="67" t="s">
        <v>53</v>
      </c>
      <c r="H43" s="70" t="s">
        <v>54</v>
      </c>
      <c r="I43" s="29">
        <f>IF(F43/E43*100&gt;100,100,F43/E43*100)</f>
        <v>85.71428571428571</v>
      </c>
      <c r="J43" s="32"/>
      <c r="K43" s="33"/>
    </row>
    <row r="44" spans="1:11" ht="89.25" customHeight="1">
      <c r="A44" s="112"/>
      <c r="B44" s="26" t="s">
        <v>59</v>
      </c>
      <c r="C44" s="27" t="s">
        <v>17</v>
      </c>
      <c r="D44" s="28" t="s">
        <v>46</v>
      </c>
      <c r="E44" s="58">
        <v>95</v>
      </c>
      <c r="F44" s="63">
        <v>54.5</v>
      </c>
      <c r="G44" s="67" t="s">
        <v>55</v>
      </c>
      <c r="H44" s="70" t="s">
        <v>56</v>
      </c>
      <c r="I44" s="29">
        <f>IF(F44/E44*100&gt;100,100,F44/E44*100)</f>
        <v>57.36842105263158</v>
      </c>
      <c r="J44" s="34"/>
      <c r="K44" s="35"/>
    </row>
    <row r="45" spans="1:11" ht="49.5" customHeight="1" thickBot="1">
      <c r="A45" s="36" t="s">
        <v>21</v>
      </c>
      <c r="B45" s="37" t="s">
        <v>22</v>
      </c>
      <c r="C45" s="38" t="s">
        <v>23</v>
      </c>
      <c r="D45" s="38"/>
      <c r="E45" s="64">
        <v>44</v>
      </c>
      <c r="F45" s="65">
        <v>19</v>
      </c>
      <c r="G45" s="67" t="s">
        <v>50</v>
      </c>
      <c r="H45" s="67" t="s">
        <v>49</v>
      </c>
      <c r="I45" s="39">
        <f>IF(E45=0,0,IF(F45/E45*100&gt;110,110,F45/E45*100))</f>
        <v>43.18181818181818</v>
      </c>
      <c r="J45" s="40">
        <f>(I45)</f>
        <v>43.18181818181818</v>
      </c>
      <c r="K45" s="41" t="str">
        <f>IF(J45&gt;=100,"Гос.задание по гос.услуге выполнено в полном объеме",IF(J45&gt;=90,"Гос.задание по гос.услуге выполнено",IF(J45&lt;90,"Гос.задание по гос.услуге не выполнено")))</f>
        <v>Гос.задание по гос.услуге не выполнено</v>
      </c>
    </row>
    <row r="46" spans="1:11" ht="15.75">
      <c r="A46" s="105" t="s">
        <v>31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7"/>
    </row>
    <row r="47" spans="1:11" ht="126.75" customHeight="1">
      <c r="A47" s="110" t="s">
        <v>16</v>
      </c>
      <c r="B47" s="20" t="s">
        <v>37</v>
      </c>
      <c r="C47" s="21" t="s">
        <v>17</v>
      </c>
      <c r="D47" s="22" t="s">
        <v>43</v>
      </c>
      <c r="E47" s="58">
        <v>0.2</v>
      </c>
      <c r="F47" s="59">
        <v>0</v>
      </c>
      <c r="G47" s="67" t="s">
        <v>60</v>
      </c>
      <c r="H47" s="67" t="s">
        <v>49</v>
      </c>
      <c r="I47" s="23">
        <f>IF(F47/E47*100&gt;100,100,F47/E47*100)</f>
        <v>0</v>
      </c>
      <c r="J47" s="24">
        <f>(I47+I48+I49+I50+I51)/5</f>
        <v>0</v>
      </c>
      <c r="K47" s="25">
        <f>IF(E52=0,J47,(J47+J52)/2)</f>
        <v>0</v>
      </c>
    </row>
    <row r="48" spans="1:11" ht="42.75" customHeight="1">
      <c r="A48" s="111"/>
      <c r="B48" s="26" t="s">
        <v>38</v>
      </c>
      <c r="C48" s="27" t="s">
        <v>18</v>
      </c>
      <c r="D48" s="28" t="s">
        <v>19</v>
      </c>
      <c r="E48" s="60">
        <v>0</v>
      </c>
      <c r="F48" s="61">
        <v>0</v>
      </c>
      <c r="G48" s="67" t="s">
        <v>50</v>
      </c>
      <c r="H48" s="67" t="s">
        <v>51</v>
      </c>
      <c r="I48" s="29">
        <v>0</v>
      </c>
      <c r="J48" s="30" t="str">
        <f>IF(J47&gt;=100,"Гос.задание по гос.услуге выполнено в полном объеме",IF(J47&gt;=90,"Гос.задание по гос.услуге выполнено",IF(J47&lt;90,"Гос.задание по гос.услуге не выполнено")))</f>
        <v>Гос.задание по гос.услуге не выполнено</v>
      </c>
      <c r="K48" s="31" t="str">
        <f>IF(K47&gt;=100,"Гос.задание по гос.услуге выполнено в полном объеме",IF(K47&gt;=90,"Гос.задание по гос.услуге выполнено",IF(K47&lt;90,"Гос.задание по гос.услуге не выполнено")))</f>
        <v>Гос.задание по гос.услуге не выполнено</v>
      </c>
    </row>
    <row r="49" spans="1:11" ht="87" customHeight="1">
      <c r="A49" s="111"/>
      <c r="B49" s="26" t="s">
        <v>57</v>
      </c>
      <c r="C49" s="27" t="s">
        <v>17</v>
      </c>
      <c r="D49" s="28" t="s">
        <v>45</v>
      </c>
      <c r="E49" s="60">
        <v>90</v>
      </c>
      <c r="F49" s="62">
        <v>0</v>
      </c>
      <c r="G49" s="67" t="s">
        <v>50</v>
      </c>
      <c r="H49" s="70" t="s">
        <v>52</v>
      </c>
      <c r="I49" s="29">
        <f>IF(F49/E49*100&gt;100,100,F49/E49*100)</f>
        <v>0</v>
      </c>
      <c r="J49" s="32"/>
      <c r="K49" s="33"/>
    </row>
    <row r="50" spans="1:11" ht="39.75" customHeight="1">
      <c r="A50" s="111"/>
      <c r="B50" s="26" t="s">
        <v>58</v>
      </c>
      <c r="C50" s="27" t="s">
        <v>17</v>
      </c>
      <c r="D50" s="28" t="s">
        <v>20</v>
      </c>
      <c r="E50" s="60">
        <v>70</v>
      </c>
      <c r="F50" s="62">
        <v>0</v>
      </c>
      <c r="G50" s="67" t="s">
        <v>53</v>
      </c>
      <c r="H50" s="70" t="s">
        <v>54</v>
      </c>
      <c r="I50" s="29">
        <f>IF(F50/E50*100&gt;100,100,F50/E50*100)</f>
        <v>0</v>
      </c>
      <c r="J50" s="32"/>
      <c r="K50" s="33"/>
    </row>
    <row r="51" spans="1:11" ht="86.25" customHeight="1">
      <c r="A51" s="112"/>
      <c r="B51" s="26" t="s">
        <v>59</v>
      </c>
      <c r="C51" s="27" t="s">
        <v>17</v>
      </c>
      <c r="D51" s="28" t="s">
        <v>46</v>
      </c>
      <c r="E51" s="58">
        <v>95</v>
      </c>
      <c r="F51" s="63">
        <v>0</v>
      </c>
      <c r="G51" s="67" t="s">
        <v>55</v>
      </c>
      <c r="H51" s="70" t="s">
        <v>56</v>
      </c>
      <c r="I51" s="29">
        <f>IF(F51/E51*100&gt;100,100,F51/E51*100)</f>
        <v>0</v>
      </c>
      <c r="J51" s="34"/>
      <c r="K51" s="35"/>
    </row>
    <row r="52" spans="1:11" ht="69" customHeight="1" thickBot="1">
      <c r="A52" s="36" t="s">
        <v>21</v>
      </c>
      <c r="B52" s="37" t="s">
        <v>22</v>
      </c>
      <c r="C52" s="38" t="s">
        <v>23</v>
      </c>
      <c r="D52" s="38"/>
      <c r="E52" s="64">
        <v>2</v>
      </c>
      <c r="F52" s="65">
        <v>0</v>
      </c>
      <c r="G52" s="67" t="s">
        <v>60</v>
      </c>
      <c r="H52" s="67" t="s">
        <v>49</v>
      </c>
      <c r="I52" s="39">
        <f>IF(E52=0,0,IF(F52/E52*100&gt;110,110,F52/E52*100))</f>
        <v>0</v>
      </c>
      <c r="J52" s="40">
        <f>(I52)</f>
        <v>0</v>
      </c>
      <c r="K52" s="41" t="str">
        <f>IF(J52&gt;=100,"Гос.задание по гос.услуге выполнено в полном объеме",IF(J52&gt;=90,"Гос.задание по гос.услуге выполнено",IF(J52&lt;90,"Гос.задание по гос.услуге не выполнено")))</f>
        <v>Гос.задание по гос.услуге не выполнено</v>
      </c>
    </row>
    <row r="53" spans="1:15" ht="20.25" customHeight="1">
      <c r="A53" s="108" t="s">
        <v>25</v>
      </c>
      <c r="B53" s="122" t="s">
        <v>26</v>
      </c>
      <c r="C53" s="122"/>
      <c r="D53" s="122"/>
      <c r="E53" s="122"/>
      <c r="F53" s="122"/>
      <c r="G53" s="122"/>
      <c r="H53" s="122"/>
      <c r="I53" s="122"/>
      <c r="J53" s="122"/>
      <c r="K53" s="13">
        <f>(K58+K65+K72+K79+K86+K93+K100+K107)/8</f>
        <v>56.41430762355435</v>
      </c>
      <c r="L53" s="2"/>
      <c r="M53" s="2"/>
      <c r="N53" s="2"/>
      <c r="O53" s="2"/>
    </row>
    <row r="54" spans="1:15" ht="42" customHeight="1">
      <c r="A54" s="109"/>
      <c r="B54" s="123"/>
      <c r="C54" s="123"/>
      <c r="D54" s="123"/>
      <c r="E54" s="123"/>
      <c r="F54" s="123"/>
      <c r="G54" s="123"/>
      <c r="H54" s="123"/>
      <c r="I54" s="123"/>
      <c r="J54" s="123"/>
      <c r="K54" s="14" t="str">
        <f>IF(K53&gt;=100,"Гос.задание по гос.услуге выполнено в полном объеме",IF(K53&gt;=90,"Гос.задание по гос.услуге выполнено",IF(K53&lt;90,"Гос.задание по гос.услуге не выполнено")))</f>
        <v>Гос.задание по гос.услуге не выполнено</v>
      </c>
      <c r="L54" s="2"/>
      <c r="M54" s="2"/>
      <c r="N54" s="2"/>
      <c r="O54" s="2"/>
    </row>
    <row r="55" spans="1:11" ht="75" customHeight="1">
      <c r="A55" s="129" t="s">
        <v>4</v>
      </c>
      <c r="B55" s="15" t="s">
        <v>5</v>
      </c>
      <c r="C55" s="15" t="s">
        <v>6</v>
      </c>
      <c r="D55" s="15" t="s">
        <v>7</v>
      </c>
      <c r="E55" s="15" t="s">
        <v>8</v>
      </c>
      <c r="F55" s="16" t="s">
        <v>9</v>
      </c>
      <c r="G55" s="15" t="s">
        <v>10</v>
      </c>
      <c r="H55" s="15" t="s">
        <v>11</v>
      </c>
      <c r="I55" s="15" t="s">
        <v>12</v>
      </c>
      <c r="J55" s="15" t="s">
        <v>13</v>
      </c>
      <c r="K55" s="16" t="s">
        <v>14</v>
      </c>
    </row>
    <row r="56" spans="1:11" ht="18" customHeight="1" thickBot="1">
      <c r="A56" s="130"/>
      <c r="B56" s="18">
        <v>1</v>
      </c>
      <c r="C56" s="18">
        <v>2</v>
      </c>
      <c r="D56" s="18">
        <v>3</v>
      </c>
      <c r="E56" s="18">
        <v>4</v>
      </c>
      <c r="F56" s="54">
        <v>5</v>
      </c>
      <c r="G56" s="18">
        <v>6</v>
      </c>
      <c r="H56" s="18">
        <v>7</v>
      </c>
      <c r="I56" s="18">
        <v>8</v>
      </c>
      <c r="J56" s="17">
        <v>9</v>
      </c>
      <c r="K56" s="19">
        <v>10</v>
      </c>
    </row>
    <row r="57" spans="1:11" ht="33" customHeight="1">
      <c r="A57" s="113" t="s">
        <v>15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5"/>
    </row>
    <row r="58" spans="1:11" ht="87.75" customHeight="1">
      <c r="A58" s="110" t="s">
        <v>16</v>
      </c>
      <c r="B58" s="20" t="s">
        <v>37</v>
      </c>
      <c r="C58" s="21" t="s">
        <v>17</v>
      </c>
      <c r="D58" s="22" t="s">
        <v>43</v>
      </c>
      <c r="E58" s="58">
        <v>0</v>
      </c>
      <c r="F58" s="73">
        <v>2.03</v>
      </c>
      <c r="G58" s="67" t="s">
        <v>48</v>
      </c>
      <c r="H58" s="67" t="s">
        <v>49</v>
      </c>
      <c r="I58" s="23">
        <v>100</v>
      </c>
      <c r="J58" s="66">
        <f>(I58+I59+I60+I61+I62)/5</f>
        <v>88.61654135338345</v>
      </c>
      <c r="K58" s="25">
        <f>IF(E63=0,J58,(J58+J63)/2)</f>
        <v>88.61654135338345</v>
      </c>
    </row>
    <row r="59" spans="1:11" ht="70.5" customHeight="1">
      <c r="A59" s="111"/>
      <c r="B59" s="26" t="s">
        <v>38</v>
      </c>
      <c r="C59" s="27" t="s">
        <v>18</v>
      </c>
      <c r="D59" s="28" t="s">
        <v>19</v>
      </c>
      <c r="E59" s="60">
        <v>0</v>
      </c>
      <c r="F59" s="61">
        <v>0</v>
      </c>
      <c r="G59" s="67" t="s">
        <v>50</v>
      </c>
      <c r="H59" s="67" t="s">
        <v>51</v>
      </c>
      <c r="I59" s="29">
        <f>IF(F59=0,100,IF(F59&gt;5,89,90))</f>
        <v>100</v>
      </c>
      <c r="J59" s="30" t="str">
        <f>IF(J58&gt;=100,"Гос.задание по гос.услуге выполнено в полном объеме",IF(J58&gt;=90,"Гос.задание по гос.услуге выполнено",IF(J58&lt;90,"Гос.задание по гос.услуге не выполнено")))</f>
        <v>Гос.задание по гос.услуге не выполнено</v>
      </c>
      <c r="K59" s="31" t="str">
        <f>IF(K58&gt;=100,"Гос.задание по гос.услуге выполнено в полном объеме",IF(K58&gt;=90,"Гос.задание по гос.услуге выполнено",IF(K58&lt;90,"Гос.задание по гос.услуге не выполнено")))</f>
        <v>Гос.задание по гос.услуге не выполнено</v>
      </c>
    </row>
    <row r="60" spans="1:11" ht="70.5" customHeight="1">
      <c r="A60" s="111"/>
      <c r="B60" s="26" t="s">
        <v>57</v>
      </c>
      <c r="C60" s="27" t="s">
        <v>17</v>
      </c>
      <c r="D60" s="28" t="s">
        <v>45</v>
      </c>
      <c r="E60" s="60">
        <v>90</v>
      </c>
      <c r="F60" s="62">
        <v>100</v>
      </c>
      <c r="G60" s="67" t="s">
        <v>50</v>
      </c>
      <c r="H60" s="70" t="s">
        <v>52</v>
      </c>
      <c r="I60" s="29">
        <f>IF(F60/E60*100&gt;100,100,F60/E60*100)</f>
        <v>100</v>
      </c>
      <c r="J60" s="32"/>
      <c r="K60" s="33"/>
    </row>
    <row r="61" spans="1:11" ht="70.5" customHeight="1">
      <c r="A61" s="111"/>
      <c r="B61" s="26" t="s">
        <v>58</v>
      </c>
      <c r="C61" s="27" t="s">
        <v>17</v>
      </c>
      <c r="D61" s="28" t="s">
        <v>20</v>
      </c>
      <c r="E61" s="60">
        <v>70</v>
      </c>
      <c r="F61" s="62">
        <v>60</v>
      </c>
      <c r="G61" s="67" t="s">
        <v>53</v>
      </c>
      <c r="H61" s="70" t="s">
        <v>54</v>
      </c>
      <c r="I61" s="29">
        <f>IF(F61/E61*100&gt;100,100,F61/E61*100)</f>
        <v>85.71428571428571</v>
      </c>
      <c r="J61" s="32"/>
      <c r="K61" s="33"/>
    </row>
    <row r="62" spans="1:11" ht="70.5" customHeight="1">
      <c r="A62" s="112"/>
      <c r="B62" s="26" t="s">
        <v>59</v>
      </c>
      <c r="C62" s="27" t="s">
        <v>17</v>
      </c>
      <c r="D62" s="28" t="s">
        <v>46</v>
      </c>
      <c r="E62" s="58">
        <v>95</v>
      </c>
      <c r="F62" s="63">
        <v>54.5</v>
      </c>
      <c r="G62" s="67" t="s">
        <v>55</v>
      </c>
      <c r="H62" s="70" t="s">
        <v>56</v>
      </c>
      <c r="I62" s="29">
        <f>IF(F62/E62*100&gt;100,100,F62/E62*100)</f>
        <v>57.36842105263158</v>
      </c>
      <c r="J62" s="34"/>
      <c r="K62" s="35"/>
    </row>
    <row r="63" spans="1:11" ht="89.25" customHeight="1" thickBot="1">
      <c r="A63" s="36" t="s">
        <v>21</v>
      </c>
      <c r="B63" s="37" t="s">
        <v>22</v>
      </c>
      <c r="C63" s="38" t="s">
        <v>23</v>
      </c>
      <c r="D63" s="38"/>
      <c r="E63" s="64">
        <v>0</v>
      </c>
      <c r="F63" s="65">
        <v>6</v>
      </c>
      <c r="G63" s="67" t="s">
        <v>48</v>
      </c>
      <c r="H63" s="67" t="s">
        <v>49</v>
      </c>
      <c r="I63" s="39">
        <v>110</v>
      </c>
      <c r="J63" s="40">
        <f>(I63)</f>
        <v>110</v>
      </c>
      <c r="K63" s="41" t="str">
        <f>IF(J63&gt;=100,"Гос.задание по гос.услуге выполнено в полном объеме",IF(J63&gt;=90,"Гос.задание по гос.услуге выполнено",IF(J63&lt;90,"Гос.задание по гос.услуге не выполнено")))</f>
        <v>Гос.задание по гос.услуге выполнено в полном объеме</v>
      </c>
    </row>
    <row r="64" spans="1:11" ht="26.25" customHeight="1">
      <c r="A64" s="105" t="s">
        <v>30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1:11" ht="106.5" customHeight="1">
      <c r="A65" s="110" t="s">
        <v>16</v>
      </c>
      <c r="B65" s="20" t="s">
        <v>37</v>
      </c>
      <c r="C65" s="21" t="s">
        <v>17</v>
      </c>
      <c r="D65" s="22" t="s">
        <v>43</v>
      </c>
      <c r="E65" s="58">
        <v>0.2</v>
      </c>
      <c r="F65" s="59">
        <v>0</v>
      </c>
      <c r="G65" s="67" t="s">
        <v>60</v>
      </c>
      <c r="H65" s="67" t="s">
        <v>49</v>
      </c>
      <c r="I65" s="23">
        <f>IF(F65/E65*100&gt;100,100,F65/E65*100)</f>
        <v>0</v>
      </c>
      <c r="J65" s="66">
        <f>(I65+I66+I67+I68+I69)/5</f>
        <v>0</v>
      </c>
      <c r="K65" s="25">
        <f>IF(E70=0,J65,(J65+J70)/2)</f>
        <v>0</v>
      </c>
    </row>
    <row r="66" spans="1:11" ht="56.25" customHeight="1">
      <c r="A66" s="111"/>
      <c r="B66" s="26" t="s">
        <v>38</v>
      </c>
      <c r="C66" s="27" t="s">
        <v>18</v>
      </c>
      <c r="D66" s="28" t="s">
        <v>19</v>
      </c>
      <c r="E66" s="60">
        <v>0</v>
      </c>
      <c r="F66" s="61">
        <v>0</v>
      </c>
      <c r="G66" s="67" t="s">
        <v>50</v>
      </c>
      <c r="H66" s="67" t="s">
        <v>51</v>
      </c>
      <c r="I66" s="29">
        <v>0</v>
      </c>
      <c r="J66" s="30" t="str">
        <f>IF(J65&gt;=100,"Гос.задание по гос.услуге выполнено в полном объеме",IF(J65&gt;=90,"Гос.задание по гос.услуге выполнено",IF(J65&lt;90,"Гос.задание по гос.услуге не выполнено")))</f>
        <v>Гос.задание по гос.услуге не выполнено</v>
      </c>
      <c r="K66" s="31" t="str">
        <f>IF(K65&gt;=100,"Гос.задание по гос.услуге выполнено в полном объеме",IF(K65&gt;=90,"Гос.задание по гос.услуге выполнено",IF(K65&lt;90,"Гос.задание по гос.услуге не выполнено")))</f>
        <v>Гос.задание по гос.услуге не выполнено</v>
      </c>
    </row>
    <row r="67" spans="1:11" ht="81" customHeight="1">
      <c r="A67" s="111"/>
      <c r="B67" s="26" t="s">
        <v>57</v>
      </c>
      <c r="C67" s="27" t="s">
        <v>17</v>
      </c>
      <c r="D67" s="28" t="s">
        <v>45</v>
      </c>
      <c r="E67" s="60">
        <v>90</v>
      </c>
      <c r="F67" s="62">
        <v>0</v>
      </c>
      <c r="G67" s="67" t="s">
        <v>50</v>
      </c>
      <c r="H67" s="70" t="s">
        <v>52</v>
      </c>
      <c r="I67" s="29">
        <f>IF(F67/E67*100&gt;100,100,F67/E67*100)</f>
        <v>0</v>
      </c>
      <c r="J67" s="32"/>
      <c r="K67" s="33"/>
    </row>
    <row r="68" spans="1:11" ht="62.25" customHeight="1">
      <c r="A68" s="111"/>
      <c r="B68" s="26" t="s">
        <v>58</v>
      </c>
      <c r="C68" s="27" t="s">
        <v>17</v>
      </c>
      <c r="D68" s="28" t="s">
        <v>20</v>
      </c>
      <c r="E68" s="60">
        <v>70</v>
      </c>
      <c r="F68" s="62">
        <v>0</v>
      </c>
      <c r="G68" s="67" t="s">
        <v>53</v>
      </c>
      <c r="H68" s="70" t="s">
        <v>54</v>
      </c>
      <c r="I68" s="29">
        <f>IF(F68/E68*100&gt;100,100,F68/E68*100)</f>
        <v>0</v>
      </c>
      <c r="J68" s="32"/>
      <c r="K68" s="33"/>
    </row>
    <row r="69" spans="1:11" ht="86.25" customHeight="1">
      <c r="A69" s="112"/>
      <c r="B69" s="26" t="s">
        <v>59</v>
      </c>
      <c r="C69" s="27" t="s">
        <v>17</v>
      </c>
      <c r="D69" s="28" t="s">
        <v>46</v>
      </c>
      <c r="E69" s="58">
        <v>95</v>
      </c>
      <c r="F69" s="63">
        <v>0</v>
      </c>
      <c r="G69" s="67" t="s">
        <v>55</v>
      </c>
      <c r="H69" s="70" t="s">
        <v>56</v>
      </c>
      <c r="I69" s="29">
        <f>IF(F69/E69*100&gt;100,100,F69/E69*100)</f>
        <v>0</v>
      </c>
      <c r="J69" s="34"/>
      <c r="K69" s="35"/>
    </row>
    <row r="70" spans="1:11" ht="73.5" customHeight="1" thickBot="1">
      <c r="A70" s="36" t="s">
        <v>21</v>
      </c>
      <c r="B70" s="37" t="s">
        <v>22</v>
      </c>
      <c r="C70" s="38" t="s">
        <v>23</v>
      </c>
      <c r="D70" s="38"/>
      <c r="E70" s="64">
        <v>2</v>
      </c>
      <c r="F70" s="65">
        <v>0</v>
      </c>
      <c r="G70" s="67" t="s">
        <v>60</v>
      </c>
      <c r="H70" s="67" t="s">
        <v>49</v>
      </c>
      <c r="I70" s="39">
        <f>IF(E70=0,0,IF(F70/E70*100&gt;110,110,F70/E70*100))</f>
        <v>0</v>
      </c>
      <c r="J70" s="40">
        <f>(I70)</f>
        <v>0</v>
      </c>
      <c r="K70" s="41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не выполнено</v>
      </c>
    </row>
    <row r="71" spans="1:11" ht="24.75" customHeight="1">
      <c r="A71" s="105" t="s">
        <v>31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7"/>
    </row>
    <row r="72" spans="1:11" ht="97.5" customHeight="1">
      <c r="A72" s="110" t="s">
        <v>16</v>
      </c>
      <c r="B72" s="20" t="s">
        <v>37</v>
      </c>
      <c r="C72" s="21" t="s">
        <v>17</v>
      </c>
      <c r="D72" s="22" t="s">
        <v>43</v>
      </c>
      <c r="E72" s="58">
        <v>4.5</v>
      </c>
      <c r="F72" s="73">
        <v>1.69</v>
      </c>
      <c r="G72" s="67" t="s">
        <v>60</v>
      </c>
      <c r="H72" s="67" t="s">
        <v>49</v>
      </c>
      <c r="I72" s="23">
        <f>IF(F72/E72*100&gt;100,100,F72/E72*100)</f>
        <v>37.55555555555555</v>
      </c>
      <c r="J72" s="66">
        <f>(I72+I73+I74+I75+I76)/5</f>
        <v>76.12765246449456</v>
      </c>
      <c r="K72" s="25">
        <f>IF(E77=0,J72,(J72+J77)/2)</f>
        <v>43.61938178780284</v>
      </c>
    </row>
    <row r="73" spans="1:11" ht="41.25" customHeight="1">
      <c r="A73" s="111"/>
      <c r="B73" s="26" t="s">
        <v>38</v>
      </c>
      <c r="C73" s="27" t="s">
        <v>18</v>
      </c>
      <c r="D73" s="28" t="s">
        <v>19</v>
      </c>
      <c r="E73" s="60">
        <v>0</v>
      </c>
      <c r="F73" s="61">
        <v>0</v>
      </c>
      <c r="G73" s="67" t="s">
        <v>50</v>
      </c>
      <c r="H73" s="67" t="s">
        <v>51</v>
      </c>
      <c r="I73" s="29">
        <f>IF(F73=0,100,IF(F73&gt;5,89,90))</f>
        <v>100</v>
      </c>
      <c r="J73" s="30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не выполнено</v>
      </c>
      <c r="K73" s="31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не выполнено</v>
      </c>
    </row>
    <row r="74" spans="1:11" ht="84" customHeight="1">
      <c r="A74" s="111"/>
      <c r="B74" s="26" t="s">
        <v>57</v>
      </c>
      <c r="C74" s="27" t="s">
        <v>17</v>
      </c>
      <c r="D74" s="28" t="s">
        <v>45</v>
      </c>
      <c r="E74" s="60">
        <v>90</v>
      </c>
      <c r="F74" s="62">
        <v>100</v>
      </c>
      <c r="G74" s="67" t="s">
        <v>50</v>
      </c>
      <c r="H74" s="70" t="s">
        <v>52</v>
      </c>
      <c r="I74" s="29">
        <f>IF(F74/E74*100&gt;100,100,F74/E74*100)</f>
        <v>100</v>
      </c>
      <c r="J74" s="32"/>
      <c r="K74" s="33"/>
    </row>
    <row r="75" spans="1:11" ht="40.5" customHeight="1">
      <c r="A75" s="111"/>
      <c r="B75" s="26" t="s">
        <v>58</v>
      </c>
      <c r="C75" s="27" t="s">
        <v>17</v>
      </c>
      <c r="D75" s="28" t="s">
        <v>20</v>
      </c>
      <c r="E75" s="60">
        <v>70</v>
      </c>
      <c r="F75" s="62">
        <v>60</v>
      </c>
      <c r="G75" s="67" t="s">
        <v>53</v>
      </c>
      <c r="H75" s="70" t="s">
        <v>54</v>
      </c>
      <c r="I75" s="29">
        <f>IF(F75/E75*100&gt;100,100,F75/E75*100)</f>
        <v>85.71428571428571</v>
      </c>
      <c r="J75" s="32"/>
      <c r="K75" s="33"/>
    </row>
    <row r="76" spans="1:11" ht="87.75" customHeight="1">
      <c r="A76" s="112"/>
      <c r="B76" s="26" t="s">
        <v>59</v>
      </c>
      <c r="C76" s="27" t="s">
        <v>17</v>
      </c>
      <c r="D76" s="28" t="s">
        <v>46</v>
      </c>
      <c r="E76" s="58">
        <v>95</v>
      </c>
      <c r="F76" s="63">
        <v>54.5</v>
      </c>
      <c r="G76" s="67" t="s">
        <v>55</v>
      </c>
      <c r="H76" s="70" t="s">
        <v>56</v>
      </c>
      <c r="I76" s="29">
        <f>IF(F76/E76*100&gt;100,100,F76/E76*100)</f>
        <v>57.36842105263158</v>
      </c>
      <c r="J76" s="34"/>
      <c r="K76" s="35"/>
    </row>
    <row r="77" spans="1:11" ht="82.5" customHeight="1" thickBot="1">
      <c r="A77" s="36" t="s">
        <v>21</v>
      </c>
      <c r="B77" s="37" t="s">
        <v>22</v>
      </c>
      <c r="C77" s="38" t="s">
        <v>23</v>
      </c>
      <c r="D77" s="38"/>
      <c r="E77" s="64">
        <v>45</v>
      </c>
      <c r="F77" s="65">
        <v>5</v>
      </c>
      <c r="G77" s="67" t="s">
        <v>60</v>
      </c>
      <c r="H77" s="67" t="s">
        <v>49</v>
      </c>
      <c r="I77" s="39">
        <f>IF(E77=0,0,IF(F77/E77*100&gt;110,110,F77/E77*100))</f>
        <v>11.11111111111111</v>
      </c>
      <c r="J77" s="40">
        <f>(I77)</f>
        <v>11.11111111111111</v>
      </c>
      <c r="K77" s="41" t="str">
        <f>IF(J77&gt;=100,"Гос.задание по гос.услуге выполнено в полном объеме",IF(J77&gt;=90,"Гос.задание по гос.услуге выполнено",IF(J77&lt;90,"Гос.задание по гос.услуге не выполнено")))</f>
        <v>Гос.задание по гос.услуге не выполнено</v>
      </c>
    </row>
    <row r="78" spans="1:11" ht="22.5" customHeight="1">
      <c r="A78" s="105" t="s">
        <v>32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7"/>
    </row>
    <row r="79" spans="1:11" ht="102.75" customHeight="1">
      <c r="A79" s="110" t="s">
        <v>16</v>
      </c>
      <c r="B79" s="20" t="s">
        <v>37</v>
      </c>
      <c r="C79" s="21" t="s">
        <v>17</v>
      </c>
      <c r="D79" s="22" t="s">
        <v>43</v>
      </c>
      <c r="E79" s="58">
        <v>34.9</v>
      </c>
      <c r="F79" s="73">
        <v>24.66</v>
      </c>
      <c r="G79" s="67" t="s">
        <v>60</v>
      </c>
      <c r="H79" s="67" t="s">
        <v>49</v>
      </c>
      <c r="I79" s="23">
        <f>IF(F79/E79*100&gt;100,100,F79/E79*100)</f>
        <v>70.65902578796562</v>
      </c>
      <c r="J79" s="66">
        <f>(I79+I80+I81+I82+I83)/5</f>
        <v>82.74834651097657</v>
      </c>
      <c r="K79" s="25">
        <f>IF(E84=0,J79,(J79+J84)/2)</f>
        <v>51.832625977551324</v>
      </c>
    </row>
    <row r="80" spans="1:11" ht="74.25" customHeight="1">
      <c r="A80" s="111"/>
      <c r="B80" s="26" t="s">
        <v>38</v>
      </c>
      <c r="C80" s="27" t="s">
        <v>18</v>
      </c>
      <c r="D80" s="28" t="s">
        <v>19</v>
      </c>
      <c r="E80" s="60">
        <v>0</v>
      </c>
      <c r="F80" s="61">
        <v>0</v>
      </c>
      <c r="G80" s="67" t="s">
        <v>50</v>
      </c>
      <c r="H80" s="67" t="s">
        <v>51</v>
      </c>
      <c r="I80" s="29">
        <f>IF(F80=0,100,IF(F80&gt;5,89,90))</f>
        <v>100</v>
      </c>
      <c r="J80" s="30" t="str">
        <f>IF(J79&gt;=100,"Гос.задание по гос.услуге выполнено в полном объеме",IF(J79&gt;=90,"Гос.задание по гос.услуге выполнено",IF(J79&lt;90,"Гос.задание по гос.услуге не выполнено")))</f>
        <v>Гос.задание по гос.услуге не выполнено</v>
      </c>
      <c r="K80" s="31" t="str">
        <f>IF(K79&gt;=100,"Гос.задание по гос.услуге выполнено в полном объеме",IF(K79&gt;=90,"Гос.задание по гос.услуге выполнено",IF(K79&lt;90,"Гос.задание по гос.услуге не выполнено")))</f>
        <v>Гос.задание по гос.услуге не выполнено</v>
      </c>
    </row>
    <row r="81" spans="1:11" ht="81.75" customHeight="1">
      <c r="A81" s="111"/>
      <c r="B81" s="26" t="s">
        <v>57</v>
      </c>
      <c r="C81" s="27" t="s">
        <v>17</v>
      </c>
      <c r="D81" s="28" t="s">
        <v>45</v>
      </c>
      <c r="E81" s="60">
        <v>90</v>
      </c>
      <c r="F81" s="62">
        <v>100</v>
      </c>
      <c r="G81" s="67" t="s">
        <v>50</v>
      </c>
      <c r="H81" s="70" t="s">
        <v>52</v>
      </c>
      <c r="I81" s="29">
        <f>IF(F81/E81*100&gt;100,100,F81/E81*100)</f>
        <v>100</v>
      </c>
      <c r="J81" s="32"/>
      <c r="K81" s="33"/>
    </row>
    <row r="82" spans="1:11" ht="45.75" customHeight="1">
      <c r="A82" s="111"/>
      <c r="B82" s="26" t="s">
        <v>58</v>
      </c>
      <c r="C82" s="27" t="s">
        <v>17</v>
      </c>
      <c r="D82" s="28" t="s">
        <v>20</v>
      </c>
      <c r="E82" s="60">
        <v>70</v>
      </c>
      <c r="F82" s="62">
        <v>60</v>
      </c>
      <c r="G82" s="67" t="s">
        <v>53</v>
      </c>
      <c r="H82" s="70" t="s">
        <v>54</v>
      </c>
      <c r="I82" s="29">
        <f>IF(F82/E82*100&gt;100,100,F82/E82*100)</f>
        <v>85.71428571428571</v>
      </c>
      <c r="J82" s="32"/>
      <c r="K82" s="33"/>
    </row>
    <row r="83" spans="1:11" ht="88.5" customHeight="1">
      <c r="A83" s="112"/>
      <c r="B83" s="26" t="s">
        <v>59</v>
      </c>
      <c r="C83" s="27" t="s">
        <v>17</v>
      </c>
      <c r="D83" s="28" t="s">
        <v>46</v>
      </c>
      <c r="E83" s="58">
        <v>95</v>
      </c>
      <c r="F83" s="63">
        <v>54.5</v>
      </c>
      <c r="G83" s="67" t="s">
        <v>55</v>
      </c>
      <c r="H83" s="70" t="s">
        <v>56</v>
      </c>
      <c r="I83" s="29">
        <f>IF(F83/E83*100&gt;100,100,F83/E83*100)</f>
        <v>57.36842105263158</v>
      </c>
      <c r="J83" s="34"/>
      <c r="K83" s="35"/>
    </row>
    <row r="84" spans="1:11" ht="87" customHeight="1" thickBot="1">
      <c r="A84" s="36" t="s">
        <v>21</v>
      </c>
      <c r="B84" s="37" t="s">
        <v>22</v>
      </c>
      <c r="C84" s="38" t="s">
        <v>23</v>
      </c>
      <c r="D84" s="38"/>
      <c r="E84" s="64">
        <v>349</v>
      </c>
      <c r="F84" s="65">
        <v>73</v>
      </c>
      <c r="G84" s="67" t="s">
        <v>60</v>
      </c>
      <c r="H84" s="67" t="s">
        <v>49</v>
      </c>
      <c r="I84" s="39">
        <f>IF(E84=0,0,IF(F84/E84*100&gt;110,110,F84/E84*100))</f>
        <v>20.916905444126073</v>
      </c>
      <c r="J84" s="40">
        <f>(I84)</f>
        <v>20.916905444126073</v>
      </c>
      <c r="K84" s="41" t="str">
        <f>IF(J84&gt;=100,"Гос.задание по гос.услуге выполнено в полном объеме",IF(J84&gt;=90,"Гос.задание по гос.услуге выполнено",IF(J84&lt;90,"Гос.задание по гос.услуге не выполнено")))</f>
        <v>Гос.задание по гос.услуге не выполнено</v>
      </c>
    </row>
    <row r="85" spans="1:11" ht="49.5" customHeight="1">
      <c r="A85" s="105" t="s">
        <v>36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7"/>
    </row>
    <row r="86" spans="1:11" ht="99" customHeight="1">
      <c r="A86" s="110" t="s">
        <v>16</v>
      </c>
      <c r="B86" s="20" t="s">
        <v>37</v>
      </c>
      <c r="C86" s="21" t="s">
        <v>17</v>
      </c>
      <c r="D86" s="22" t="s">
        <v>43</v>
      </c>
      <c r="E86" s="58">
        <v>10.9</v>
      </c>
      <c r="F86" s="73">
        <v>8.45</v>
      </c>
      <c r="G86" s="67" t="s">
        <v>60</v>
      </c>
      <c r="H86" s="67" t="s">
        <v>49</v>
      </c>
      <c r="I86" s="23">
        <f>IF(F86/E86*100&gt;100,100,F86/E86*100)</f>
        <v>77.5229357798165</v>
      </c>
      <c r="J86" s="66">
        <f>(I86+I87+I88+I89+I90)/5</f>
        <v>84.12112850934676</v>
      </c>
      <c r="K86" s="25">
        <f>IF(E91=0,J86,(J86+J91)/2)</f>
        <v>53.52845416293026</v>
      </c>
    </row>
    <row r="87" spans="1:11" ht="72" customHeight="1">
      <c r="A87" s="111"/>
      <c r="B87" s="26" t="s">
        <v>38</v>
      </c>
      <c r="C87" s="27" t="s">
        <v>18</v>
      </c>
      <c r="D87" s="28" t="s">
        <v>19</v>
      </c>
      <c r="E87" s="60">
        <v>0</v>
      </c>
      <c r="F87" s="61">
        <v>0</v>
      </c>
      <c r="G87" s="67" t="s">
        <v>50</v>
      </c>
      <c r="H87" s="67" t="s">
        <v>51</v>
      </c>
      <c r="I87" s="29">
        <f>IF(F87=0,100,IF(F87&gt;5,89,90))</f>
        <v>100</v>
      </c>
      <c r="J87" s="30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не выполнено</v>
      </c>
      <c r="K87" s="31" t="str">
        <f>IF(K86&gt;=100,"Гос.задание по гос.услуге выполнено в полном объеме",IF(K86&gt;=90,"Гос.задание по гос.услуге выполнено",IF(K86&lt;90,"Гос.задание по гос.услуге не выполнено")))</f>
        <v>Гос.задание по гос.услуге не выполнено</v>
      </c>
    </row>
    <row r="88" spans="1:11" ht="81" customHeight="1">
      <c r="A88" s="111"/>
      <c r="B88" s="26" t="s">
        <v>57</v>
      </c>
      <c r="C88" s="27" t="s">
        <v>17</v>
      </c>
      <c r="D88" s="28" t="s">
        <v>45</v>
      </c>
      <c r="E88" s="60">
        <v>90</v>
      </c>
      <c r="F88" s="62">
        <v>100</v>
      </c>
      <c r="G88" s="67" t="s">
        <v>50</v>
      </c>
      <c r="H88" s="70" t="s">
        <v>52</v>
      </c>
      <c r="I88" s="29">
        <f>IF(F88/E88*100&gt;100,100,F88/E88*100)</f>
        <v>100</v>
      </c>
      <c r="J88" s="32"/>
      <c r="K88" s="33"/>
    </row>
    <row r="89" spans="1:11" ht="65.25" customHeight="1">
      <c r="A89" s="111"/>
      <c r="B89" s="26" t="s">
        <v>58</v>
      </c>
      <c r="C89" s="27" t="s">
        <v>17</v>
      </c>
      <c r="D89" s="28" t="s">
        <v>20</v>
      </c>
      <c r="E89" s="60">
        <v>70</v>
      </c>
      <c r="F89" s="62">
        <v>60</v>
      </c>
      <c r="G89" s="67" t="s">
        <v>53</v>
      </c>
      <c r="H89" s="70" t="s">
        <v>54</v>
      </c>
      <c r="I89" s="29">
        <f>IF(F89/E89*100&gt;100,100,F89/E89*100)</f>
        <v>85.71428571428571</v>
      </c>
      <c r="J89" s="32"/>
      <c r="K89" s="33"/>
    </row>
    <row r="90" spans="1:11" ht="87.75" customHeight="1">
      <c r="A90" s="112"/>
      <c r="B90" s="26" t="s">
        <v>59</v>
      </c>
      <c r="C90" s="27" t="s">
        <v>17</v>
      </c>
      <c r="D90" s="28" t="s">
        <v>46</v>
      </c>
      <c r="E90" s="58">
        <v>95</v>
      </c>
      <c r="F90" s="63">
        <v>54.5</v>
      </c>
      <c r="G90" s="67" t="s">
        <v>55</v>
      </c>
      <c r="H90" s="70" t="s">
        <v>56</v>
      </c>
      <c r="I90" s="29">
        <f>IF(F90/E90*100&gt;100,100,F90/E90*100)</f>
        <v>57.36842105263158</v>
      </c>
      <c r="J90" s="34"/>
      <c r="K90" s="35"/>
    </row>
    <row r="91" spans="1:11" ht="76.5" customHeight="1" thickBot="1">
      <c r="A91" s="36" t="s">
        <v>21</v>
      </c>
      <c r="B91" s="37" t="s">
        <v>22</v>
      </c>
      <c r="C91" s="38" t="s">
        <v>23</v>
      </c>
      <c r="D91" s="38"/>
      <c r="E91" s="64">
        <v>109</v>
      </c>
      <c r="F91" s="65">
        <v>25</v>
      </c>
      <c r="G91" s="67" t="s">
        <v>60</v>
      </c>
      <c r="H91" s="67" t="s">
        <v>49</v>
      </c>
      <c r="I91" s="39">
        <f>IF(E91=0,0,IF(F91/E91*100&gt;110,110,F91/E91*100))</f>
        <v>22.93577981651376</v>
      </c>
      <c r="J91" s="40">
        <f>(I91)</f>
        <v>22.93577981651376</v>
      </c>
      <c r="K91" s="41" t="str">
        <f>IF(J91&gt;=100,"Гос.задание по гос.услуге выполнено в полном объеме",IF(J91&gt;=90,"Гос.задание по гос.услуге выполнено",IF(J91&lt;90,"Гос.задание по гос.услуге не выполнено")))</f>
        <v>Гос.задание по гос.услуге не выполнено</v>
      </c>
    </row>
    <row r="92" spans="1:11" ht="28.5" customHeight="1">
      <c r="A92" s="105" t="s">
        <v>34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ht="105" customHeight="1">
      <c r="A93" s="110" t="s">
        <v>16</v>
      </c>
      <c r="B93" s="20" t="s">
        <v>37</v>
      </c>
      <c r="C93" s="21" t="s">
        <v>17</v>
      </c>
      <c r="D93" s="22" t="s">
        <v>43</v>
      </c>
      <c r="E93" s="72">
        <v>16</v>
      </c>
      <c r="F93" s="73">
        <v>17.91</v>
      </c>
      <c r="G93" s="67" t="s">
        <v>50</v>
      </c>
      <c r="H93" s="67" t="s">
        <v>49</v>
      </c>
      <c r="I93" s="23">
        <f>IF(F93/E93*100&gt;100,100,F93/E93*100)</f>
        <v>100</v>
      </c>
      <c r="J93" s="66">
        <f>(I93+I94+I95+I96+I97)/5</f>
        <v>88.61654135338345</v>
      </c>
      <c r="K93" s="25">
        <f>IF(E98=0,J93,(J93+J98)/2)</f>
        <v>60.87077067669173</v>
      </c>
    </row>
    <row r="94" spans="1:11" ht="45.75" customHeight="1">
      <c r="A94" s="111"/>
      <c r="B94" s="26" t="s">
        <v>38</v>
      </c>
      <c r="C94" s="27" t="s">
        <v>18</v>
      </c>
      <c r="D94" s="28" t="s">
        <v>19</v>
      </c>
      <c r="E94" s="60">
        <v>0</v>
      </c>
      <c r="F94" s="61">
        <v>0</v>
      </c>
      <c r="G94" s="67" t="s">
        <v>50</v>
      </c>
      <c r="H94" s="67" t="s">
        <v>51</v>
      </c>
      <c r="I94" s="29">
        <f>IF(F94=0,100,IF(F94&gt;5,89,90))</f>
        <v>100</v>
      </c>
      <c r="J94" s="30" t="str">
        <f>IF(J93&gt;=100,"Гос.задание по гос.услуге выполнено в полном объеме",IF(J93&gt;=90,"Гос.задание по гос.услуге выполнено",IF(J93&lt;90,"Гос.задание по гос.услуге не выполнено")))</f>
        <v>Гос.задание по гос.услуге не выполнено</v>
      </c>
      <c r="K94" s="31" t="str">
        <f>IF(K93&gt;=100,"Гос.задание по гос.услуге выполнено в полном объеме",IF(K93&gt;=90,"Гос.задание по гос.услуге выполнено",IF(K93&lt;90,"Гос.задание по гос.услуге не выполнено")))</f>
        <v>Гос.задание по гос.услуге не выполнено</v>
      </c>
    </row>
    <row r="95" spans="1:11" ht="81.75" customHeight="1">
      <c r="A95" s="111"/>
      <c r="B95" s="26" t="s">
        <v>57</v>
      </c>
      <c r="C95" s="27" t="s">
        <v>17</v>
      </c>
      <c r="D95" s="28" t="s">
        <v>45</v>
      </c>
      <c r="E95" s="60">
        <v>90</v>
      </c>
      <c r="F95" s="62">
        <v>100</v>
      </c>
      <c r="G95" s="67" t="s">
        <v>50</v>
      </c>
      <c r="H95" s="70" t="s">
        <v>52</v>
      </c>
      <c r="I95" s="29">
        <f>IF(F95/E95*100&gt;100,100,F95/E95*100)</f>
        <v>100</v>
      </c>
      <c r="J95" s="32"/>
      <c r="K95" s="33"/>
    </row>
    <row r="96" spans="1:11" ht="64.5" customHeight="1">
      <c r="A96" s="111"/>
      <c r="B96" s="26" t="s">
        <v>58</v>
      </c>
      <c r="C96" s="27" t="s">
        <v>17</v>
      </c>
      <c r="D96" s="28" t="s">
        <v>20</v>
      </c>
      <c r="E96" s="60">
        <v>70</v>
      </c>
      <c r="F96" s="62">
        <v>60</v>
      </c>
      <c r="G96" s="67" t="s">
        <v>53</v>
      </c>
      <c r="H96" s="70" t="s">
        <v>54</v>
      </c>
      <c r="I96" s="29">
        <f>IF(F96/E96*100&gt;100,100,F96/E96*100)</f>
        <v>85.71428571428571</v>
      </c>
      <c r="J96" s="32"/>
      <c r="K96" s="33"/>
    </row>
    <row r="97" spans="1:11" ht="93" customHeight="1">
      <c r="A97" s="112"/>
      <c r="B97" s="26" t="s">
        <v>59</v>
      </c>
      <c r="C97" s="27" t="s">
        <v>17</v>
      </c>
      <c r="D97" s="28" t="s">
        <v>46</v>
      </c>
      <c r="E97" s="58">
        <v>95</v>
      </c>
      <c r="F97" s="63">
        <v>54.5</v>
      </c>
      <c r="G97" s="67" t="s">
        <v>55</v>
      </c>
      <c r="H97" s="70" t="s">
        <v>56</v>
      </c>
      <c r="I97" s="29">
        <f>IF(F97/E97*100&gt;100,100,F97/E97*100)</f>
        <v>57.36842105263158</v>
      </c>
      <c r="J97" s="34"/>
      <c r="K97" s="35"/>
    </row>
    <row r="98" spans="1:11" ht="73.5" customHeight="1" thickBot="1">
      <c r="A98" s="36" t="s">
        <v>21</v>
      </c>
      <c r="B98" s="37" t="s">
        <v>22</v>
      </c>
      <c r="C98" s="38" t="s">
        <v>23</v>
      </c>
      <c r="D98" s="38"/>
      <c r="E98" s="64">
        <v>160</v>
      </c>
      <c r="F98" s="65">
        <v>53</v>
      </c>
      <c r="G98" s="67" t="s">
        <v>50</v>
      </c>
      <c r="H98" s="67" t="s">
        <v>49</v>
      </c>
      <c r="I98" s="39">
        <f>IF(E98=0,0,IF(F98/E98*100&gt;110,110,F98/E98*100))</f>
        <v>33.125</v>
      </c>
      <c r="J98" s="40">
        <f>(I98)</f>
        <v>33.125</v>
      </c>
      <c r="K98" s="41" t="str">
        <f>IF(J98&gt;=100,"Гос.задание по гос.услуге выполнено в полном объеме",IF(J98&gt;=90,"Гос.задание по гос.услуге выполнено",IF(J98&lt;90,"Гос.задание по гос.услуге не выполнено")))</f>
        <v>Гос.задание по гос.услуге не выполнено</v>
      </c>
    </row>
    <row r="99" spans="1:11" ht="20.25" customHeight="1">
      <c r="A99" s="105" t="s">
        <v>35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7"/>
    </row>
    <row r="100" spans="1:11" ht="85.5" customHeight="1">
      <c r="A100" s="110" t="s">
        <v>16</v>
      </c>
      <c r="B100" s="20" t="s">
        <v>37</v>
      </c>
      <c r="C100" s="21" t="s">
        <v>17</v>
      </c>
      <c r="D100" s="22" t="s">
        <v>43</v>
      </c>
      <c r="E100" s="72">
        <v>25.6</v>
      </c>
      <c r="F100" s="73">
        <v>34.46</v>
      </c>
      <c r="G100" s="67" t="s">
        <v>50</v>
      </c>
      <c r="H100" s="67" t="s">
        <v>49</v>
      </c>
      <c r="I100" s="23">
        <f>IF(F100/E100*100&gt;100,100,F100/E100*100)</f>
        <v>100</v>
      </c>
      <c r="J100" s="66">
        <f>(I100+I101+I102+I103+I104)/5</f>
        <v>88.61654135338345</v>
      </c>
      <c r="K100" s="25">
        <f>IF(E105=0,J100,(J100+J105)/2)</f>
        <v>64.23014567669173</v>
      </c>
    </row>
    <row r="101" spans="1:11" ht="52.5" customHeight="1">
      <c r="A101" s="111"/>
      <c r="B101" s="26" t="s">
        <v>38</v>
      </c>
      <c r="C101" s="27" t="s">
        <v>18</v>
      </c>
      <c r="D101" s="28" t="s">
        <v>19</v>
      </c>
      <c r="E101" s="60">
        <v>0</v>
      </c>
      <c r="F101" s="61">
        <v>0</v>
      </c>
      <c r="G101" s="67" t="s">
        <v>50</v>
      </c>
      <c r="H101" s="67" t="s">
        <v>51</v>
      </c>
      <c r="I101" s="29">
        <f>IF(F101=0,100,IF(F101&gt;5,89,90))</f>
        <v>100</v>
      </c>
      <c r="J101" s="30" t="str">
        <f>IF(J100&gt;=100,"Гос.задание по гос.услуге выполнено в полном объеме",IF(J100&gt;=90,"Гос.задание по гос.услуге выполнено",IF(J100&lt;90,"Гос.задание по гос.услуге не выполнено")))</f>
        <v>Гос.задание по гос.услуге не выполнено</v>
      </c>
      <c r="K101" s="31" t="str">
        <f>IF(K100&gt;=100,"Гос.задание по гос.услуге выполнено в полном объеме",IF(K100&gt;=90,"Гос.задание по гос.услуге выполнено",IF(K100&lt;90,"Гос.задание по гос.услуге не выполнено")))</f>
        <v>Гос.задание по гос.услуге не выполнено</v>
      </c>
    </row>
    <row r="102" spans="1:11" ht="90.75" customHeight="1">
      <c r="A102" s="111"/>
      <c r="B102" s="26" t="s">
        <v>57</v>
      </c>
      <c r="C102" s="27" t="s">
        <v>17</v>
      </c>
      <c r="D102" s="28" t="s">
        <v>45</v>
      </c>
      <c r="E102" s="60">
        <v>90</v>
      </c>
      <c r="F102" s="62">
        <v>100</v>
      </c>
      <c r="G102" s="67" t="s">
        <v>50</v>
      </c>
      <c r="H102" s="70" t="s">
        <v>52</v>
      </c>
      <c r="I102" s="29">
        <f>IF(F102/E102*100&gt;100,100,F102/E102*100)</f>
        <v>100</v>
      </c>
      <c r="J102" s="32"/>
      <c r="K102" s="33"/>
    </row>
    <row r="103" spans="1:11" ht="66.75" customHeight="1">
      <c r="A103" s="111"/>
      <c r="B103" s="26" t="s">
        <v>58</v>
      </c>
      <c r="C103" s="27" t="s">
        <v>17</v>
      </c>
      <c r="D103" s="28" t="s">
        <v>20</v>
      </c>
      <c r="E103" s="60">
        <v>70</v>
      </c>
      <c r="F103" s="62">
        <v>60</v>
      </c>
      <c r="G103" s="67" t="s">
        <v>53</v>
      </c>
      <c r="H103" s="70" t="s">
        <v>54</v>
      </c>
      <c r="I103" s="29">
        <f>IF(F103/E103*100&gt;100,100,F103/E103*100)</f>
        <v>85.71428571428571</v>
      </c>
      <c r="J103" s="32"/>
      <c r="K103" s="33"/>
    </row>
    <row r="104" spans="1:11" ht="90" customHeight="1">
      <c r="A104" s="112"/>
      <c r="B104" s="26" t="s">
        <v>59</v>
      </c>
      <c r="C104" s="27" t="s">
        <v>17</v>
      </c>
      <c r="D104" s="28" t="s">
        <v>46</v>
      </c>
      <c r="E104" s="58">
        <v>95</v>
      </c>
      <c r="F104" s="63">
        <v>54.5</v>
      </c>
      <c r="G104" s="67" t="s">
        <v>55</v>
      </c>
      <c r="H104" s="70" t="s">
        <v>56</v>
      </c>
      <c r="I104" s="29">
        <f>IF(F104/E104*100&gt;100,100,F104/E104*100)</f>
        <v>57.36842105263158</v>
      </c>
      <c r="J104" s="34"/>
      <c r="K104" s="35"/>
    </row>
    <row r="105" spans="1:11" ht="78" customHeight="1" thickBot="1">
      <c r="A105" s="36" t="s">
        <v>21</v>
      </c>
      <c r="B105" s="37" t="s">
        <v>22</v>
      </c>
      <c r="C105" s="38" t="s">
        <v>23</v>
      </c>
      <c r="D105" s="38"/>
      <c r="E105" s="64">
        <v>256</v>
      </c>
      <c r="F105" s="65">
        <v>102</v>
      </c>
      <c r="G105" s="67" t="s">
        <v>50</v>
      </c>
      <c r="H105" s="67" t="s">
        <v>49</v>
      </c>
      <c r="I105" s="39">
        <f>IF(E105=0,0,IF(F105/E105*100&gt;110,110,F105/E105*100))</f>
        <v>39.84375</v>
      </c>
      <c r="J105" s="40">
        <f>(I105)</f>
        <v>39.84375</v>
      </c>
      <c r="K105" s="41" t="str">
        <f>IF(J105&gt;=100,"Гос.задание по гос.услуге выполнено в полном объеме",IF(J105&gt;=90,"Гос.задание по гос.услуге выполнено",IF(J105&lt;90,"Гос.задание по гос.услуге не выполнено")))</f>
        <v>Гос.задание по гос.услуге не выполнено</v>
      </c>
    </row>
    <row r="106" spans="1:11" ht="20.25" customHeight="1">
      <c r="A106" s="105" t="s">
        <v>39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7"/>
    </row>
    <row r="107" spans="1:11" ht="85.5" customHeight="1">
      <c r="A107" s="110" t="s">
        <v>16</v>
      </c>
      <c r="B107" s="20" t="s">
        <v>37</v>
      </c>
      <c r="C107" s="21" t="s">
        <v>17</v>
      </c>
      <c r="D107" s="22" t="s">
        <v>43</v>
      </c>
      <c r="E107" s="72">
        <v>0</v>
      </c>
      <c r="F107" s="73">
        <v>1.35</v>
      </c>
      <c r="G107" s="67" t="s">
        <v>48</v>
      </c>
      <c r="H107" s="67" t="s">
        <v>49</v>
      </c>
      <c r="I107" s="23">
        <v>100</v>
      </c>
      <c r="J107" s="66">
        <f>(I107+I108+I109+I110+I111)/5</f>
        <v>88.61654135338345</v>
      </c>
      <c r="K107" s="25">
        <f>IF(E112=0,J107,(J107+J112)/2)</f>
        <v>88.61654135338345</v>
      </c>
    </row>
    <row r="108" spans="1:11" ht="52.5" customHeight="1">
      <c r="A108" s="111"/>
      <c r="B108" s="26" t="s">
        <v>38</v>
      </c>
      <c r="C108" s="27" t="s">
        <v>18</v>
      </c>
      <c r="D108" s="28" t="s">
        <v>19</v>
      </c>
      <c r="E108" s="60">
        <v>0</v>
      </c>
      <c r="F108" s="61">
        <v>0</v>
      </c>
      <c r="G108" s="67" t="s">
        <v>50</v>
      </c>
      <c r="H108" s="67" t="s">
        <v>51</v>
      </c>
      <c r="I108" s="29">
        <f>IF(F108=0,100,IF(F108&gt;5,89,90))</f>
        <v>100</v>
      </c>
      <c r="J108" s="30" t="str">
        <f>IF(J107&gt;=100,"Гос.задание по гос.услуге выполнено в полном объеме",IF(J107&gt;=90,"Гос.задание по гос.услуге выполнено",IF(J107&lt;90,"Гос.задание по гос.услуге не выполнено")))</f>
        <v>Гос.задание по гос.услуге не выполнено</v>
      </c>
      <c r="K108" s="31" t="str">
        <f>IF(K107&gt;=100,"Гос.задание по гос.услуге выполнено в полном объеме",IF(K107&gt;=90,"Гос.задание по гос.услуге выполнено",IF(K107&lt;90,"Гос.задание по гос.услуге не выполнено")))</f>
        <v>Гос.задание по гос.услуге не выполнено</v>
      </c>
    </row>
    <row r="109" spans="1:11" ht="90.75" customHeight="1">
      <c r="A109" s="111"/>
      <c r="B109" s="26" t="s">
        <v>57</v>
      </c>
      <c r="C109" s="27" t="s">
        <v>17</v>
      </c>
      <c r="D109" s="28" t="s">
        <v>45</v>
      </c>
      <c r="E109" s="60">
        <v>90</v>
      </c>
      <c r="F109" s="62">
        <v>100</v>
      </c>
      <c r="G109" s="67" t="s">
        <v>50</v>
      </c>
      <c r="H109" s="70" t="s">
        <v>52</v>
      </c>
      <c r="I109" s="29">
        <f>IF(F109/E109*100&gt;100,100,F109/E109*100)</f>
        <v>100</v>
      </c>
      <c r="J109" s="32"/>
      <c r="K109" s="33"/>
    </row>
    <row r="110" spans="1:11" ht="33.75" customHeight="1">
      <c r="A110" s="111"/>
      <c r="B110" s="26" t="s">
        <v>58</v>
      </c>
      <c r="C110" s="27" t="s">
        <v>17</v>
      </c>
      <c r="D110" s="28" t="s">
        <v>20</v>
      </c>
      <c r="E110" s="60">
        <v>70</v>
      </c>
      <c r="F110" s="62">
        <v>60</v>
      </c>
      <c r="G110" s="67" t="s">
        <v>53</v>
      </c>
      <c r="H110" s="70" t="s">
        <v>54</v>
      </c>
      <c r="I110" s="29">
        <f>IF(F110/E110*100&gt;100,100,F110/E110*100)</f>
        <v>85.71428571428571</v>
      </c>
      <c r="J110" s="32"/>
      <c r="K110" s="33"/>
    </row>
    <row r="111" spans="1:11" ht="90" customHeight="1">
      <c r="A111" s="112"/>
      <c r="B111" s="26" t="s">
        <v>59</v>
      </c>
      <c r="C111" s="27" t="s">
        <v>17</v>
      </c>
      <c r="D111" s="28" t="s">
        <v>46</v>
      </c>
      <c r="E111" s="58">
        <v>95</v>
      </c>
      <c r="F111" s="63">
        <v>54.5</v>
      </c>
      <c r="G111" s="67" t="s">
        <v>55</v>
      </c>
      <c r="H111" s="70" t="s">
        <v>56</v>
      </c>
      <c r="I111" s="29">
        <f>IF(F111/E111*100&gt;100,100,F111/E111*100)</f>
        <v>57.36842105263158</v>
      </c>
      <c r="J111" s="34"/>
      <c r="K111" s="35"/>
    </row>
    <row r="112" spans="1:11" ht="78" customHeight="1" thickBot="1">
      <c r="A112" s="36" t="s">
        <v>21</v>
      </c>
      <c r="B112" s="37" t="s">
        <v>22</v>
      </c>
      <c r="C112" s="38" t="s">
        <v>23</v>
      </c>
      <c r="D112" s="38"/>
      <c r="E112" s="64">
        <v>0</v>
      </c>
      <c r="F112" s="65">
        <v>4</v>
      </c>
      <c r="G112" s="67" t="s">
        <v>48</v>
      </c>
      <c r="H112" s="67" t="s">
        <v>49</v>
      </c>
      <c r="I112" s="39">
        <v>110</v>
      </c>
      <c r="J112" s="40">
        <f>(I112)</f>
        <v>110</v>
      </c>
      <c r="K112" s="41" t="str">
        <f>IF(J112&gt;=100,"Гос.задание по гос.услуге выполнено в полном объеме",IF(J112&gt;=90,"Гос.задание по гос.услуге выполнено",IF(J112&lt;90,"Гос.задание по гос.услуге не выполнено")))</f>
        <v>Гос.задание по гос.услуге выполнено в полном объеме</v>
      </c>
    </row>
    <row r="113" spans="1:15" ht="20.25" customHeight="1">
      <c r="A113" s="108" t="s">
        <v>42</v>
      </c>
      <c r="B113" s="122" t="s">
        <v>40</v>
      </c>
      <c r="C113" s="122"/>
      <c r="D113" s="122"/>
      <c r="E113" s="122"/>
      <c r="F113" s="122"/>
      <c r="G113" s="122"/>
      <c r="H113" s="122"/>
      <c r="I113" s="122"/>
      <c r="J113" s="122"/>
      <c r="K113" s="13">
        <f>(K116+K121+K126)/3</f>
        <v>0</v>
      </c>
      <c r="L113" s="2"/>
      <c r="M113" s="2"/>
      <c r="N113" s="2"/>
      <c r="O113" s="2"/>
    </row>
    <row r="114" spans="1:15" ht="48" customHeight="1" thickBot="1">
      <c r="A114" s="109"/>
      <c r="B114" s="123"/>
      <c r="C114" s="123"/>
      <c r="D114" s="123"/>
      <c r="E114" s="123"/>
      <c r="F114" s="123"/>
      <c r="G114" s="123"/>
      <c r="H114" s="123"/>
      <c r="I114" s="123"/>
      <c r="J114" s="123"/>
      <c r="K114" s="14" t="str">
        <f>IF(K113&gt;=100,"Гос.задание по гос.услуге выполнено в полном объеме",IF(K113&gt;=90,"Гос.задание по гос.услуге выполнено",IF(K113&lt;90,"Гос.задание по гос.услуге не выполнено")))</f>
        <v>Гос.задание по гос.услуге не выполнено</v>
      </c>
      <c r="L114" s="2"/>
      <c r="M114" s="2"/>
      <c r="N114" s="2"/>
      <c r="O114" s="2"/>
    </row>
    <row r="115" spans="1:11" ht="24.75" customHeight="1">
      <c r="A115" s="105" t="s">
        <v>31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</row>
    <row r="116" spans="1:11" ht="85.5" customHeight="1">
      <c r="A116" s="102" t="s">
        <v>16</v>
      </c>
      <c r="B116" s="20" t="s">
        <v>37</v>
      </c>
      <c r="C116" s="21" t="s">
        <v>17</v>
      </c>
      <c r="D116" s="22" t="s">
        <v>43</v>
      </c>
      <c r="E116" s="58">
        <v>0.3</v>
      </c>
      <c r="F116" s="59">
        <v>0</v>
      </c>
      <c r="G116" s="67" t="s">
        <v>60</v>
      </c>
      <c r="H116" s="67" t="s">
        <v>49</v>
      </c>
      <c r="I116" s="23">
        <f>IF(F116/E116*100&gt;100,100,F116/E116*100)</f>
        <v>0</v>
      </c>
      <c r="J116" s="66">
        <f>(I116+I117+I118)/3</f>
        <v>0</v>
      </c>
      <c r="K116" s="25">
        <f>IF(E119=0,J116,(J116+J119)/2)</f>
        <v>0</v>
      </c>
    </row>
    <row r="117" spans="1:11" ht="82.5" customHeight="1">
      <c r="A117" s="103"/>
      <c r="B117" s="26" t="s">
        <v>61</v>
      </c>
      <c r="C117" s="27" t="s">
        <v>17</v>
      </c>
      <c r="D117" s="28" t="s">
        <v>44</v>
      </c>
      <c r="E117" s="60">
        <v>90</v>
      </c>
      <c r="F117" s="62">
        <v>0</v>
      </c>
      <c r="G117" s="67" t="s">
        <v>50</v>
      </c>
      <c r="H117" s="67" t="s">
        <v>52</v>
      </c>
      <c r="I117" s="29">
        <f>IF(F117/E117*100&gt;100,100,F117/E117*100)</f>
        <v>0</v>
      </c>
      <c r="J117" s="32"/>
      <c r="K117" s="33"/>
    </row>
    <row r="118" spans="1:11" ht="90" customHeight="1">
      <c r="A118" s="104"/>
      <c r="B118" s="26" t="s">
        <v>62</v>
      </c>
      <c r="C118" s="27" t="s">
        <v>17</v>
      </c>
      <c r="D118" s="28" t="s">
        <v>46</v>
      </c>
      <c r="E118" s="58">
        <v>95</v>
      </c>
      <c r="F118" s="63">
        <v>0</v>
      </c>
      <c r="G118" s="67" t="s">
        <v>55</v>
      </c>
      <c r="H118" s="70" t="s">
        <v>56</v>
      </c>
      <c r="I118" s="29">
        <f>IF(F118/E118*100&gt;100,100,F118/E118*100)</f>
        <v>0</v>
      </c>
      <c r="J118" s="34"/>
      <c r="K118" s="35"/>
    </row>
    <row r="119" spans="1:11" ht="78" customHeight="1" thickBot="1">
      <c r="A119" s="36" t="s">
        <v>21</v>
      </c>
      <c r="B119" s="37" t="s">
        <v>22</v>
      </c>
      <c r="C119" s="38" t="s">
        <v>23</v>
      </c>
      <c r="D119" s="38"/>
      <c r="E119" s="64">
        <v>3</v>
      </c>
      <c r="F119" s="65">
        <v>0</v>
      </c>
      <c r="G119" s="67" t="s">
        <v>60</v>
      </c>
      <c r="H119" s="67" t="s">
        <v>49</v>
      </c>
      <c r="I119" s="39">
        <f>IF(E119=0,0,IF(F119/E119*100&gt;110,110,F119/E119*100))</f>
        <v>0</v>
      </c>
      <c r="J119" s="40">
        <f>(I119)</f>
        <v>0</v>
      </c>
      <c r="K119" s="41" t="str">
        <f>IF(J119&gt;=100,"Гос.задание по гос.услуге выполнено в полном объеме",IF(J119&gt;=90,"Гос.задание по гос.услуге выполнено",IF(J119&lt;90,"Гос.задание по гос.услуге не выполнено")))</f>
        <v>Гос.задание по гос.услуге не выполнено</v>
      </c>
    </row>
    <row r="120" spans="1:11" ht="22.5" customHeight="1">
      <c r="A120" s="105" t="s">
        <v>32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7"/>
    </row>
    <row r="121" spans="1:11" ht="85.5" customHeight="1">
      <c r="A121" s="102" t="s">
        <v>16</v>
      </c>
      <c r="B121" s="20" t="s">
        <v>37</v>
      </c>
      <c r="C121" s="21" t="s">
        <v>17</v>
      </c>
      <c r="D121" s="22" t="s">
        <v>43</v>
      </c>
      <c r="E121" s="58">
        <v>0.3</v>
      </c>
      <c r="F121" s="59">
        <v>0</v>
      </c>
      <c r="G121" s="67" t="s">
        <v>60</v>
      </c>
      <c r="H121" s="67" t="s">
        <v>49</v>
      </c>
      <c r="I121" s="23">
        <f>IF(F121/E121*100&gt;100,100,F121/E121*100)</f>
        <v>0</v>
      </c>
      <c r="J121" s="66">
        <f>(I121+I122+I123)/3</f>
        <v>0</v>
      </c>
      <c r="K121" s="25">
        <f>IF(E124=0,J121,(J121+J124)/2)</f>
        <v>0</v>
      </c>
    </row>
    <row r="122" spans="1:11" ht="90.75" customHeight="1">
      <c r="A122" s="103"/>
      <c r="B122" s="26" t="s">
        <v>63</v>
      </c>
      <c r="C122" s="27" t="s">
        <v>17</v>
      </c>
      <c r="D122" s="28" t="s">
        <v>45</v>
      </c>
      <c r="E122" s="60">
        <v>90</v>
      </c>
      <c r="F122" s="62">
        <v>0</v>
      </c>
      <c r="G122" s="67" t="s">
        <v>50</v>
      </c>
      <c r="H122" s="67" t="s">
        <v>52</v>
      </c>
      <c r="I122" s="29">
        <f>IF(F122/E122*100&gt;100,100,F122/E122*100)</f>
        <v>0</v>
      </c>
      <c r="J122" s="32"/>
      <c r="K122" s="33"/>
    </row>
    <row r="123" spans="1:11" ht="90" customHeight="1">
      <c r="A123" s="104"/>
      <c r="B123" s="26" t="s">
        <v>62</v>
      </c>
      <c r="C123" s="27" t="s">
        <v>17</v>
      </c>
      <c r="D123" s="28" t="s">
        <v>46</v>
      </c>
      <c r="E123" s="58">
        <v>95</v>
      </c>
      <c r="F123" s="63">
        <v>0</v>
      </c>
      <c r="G123" s="67" t="s">
        <v>55</v>
      </c>
      <c r="H123" s="70" t="s">
        <v>56</v>
      </c>
      <c r="I123" s="29">
        <f>IF(F123/E123*100&gt;100,100,F123/E123*100)</f>
        <v>0</v>
      </c>
      <c r="J123" s="34"/>
      <c r="K123" s="35"/>
    </row>
    <row r="124" spans="1:11" ht="78" customHeight="1" thickBot="1">
      <c r="A124" s="36" t="s">
        <v>21</v>
      </c>
      <c r="B124" s="37" t="s">
        <v>22</v>
      </c>
      <c r="C124" s="38" t="s">
        <v>23</v>
      </c>
      <c r="D124" s="38"/>
      <c r="E124" s="64">
        <v>3</v>
      </c>
      <c r="F124" s="65">
        <v>0</v>
      </c>
      <c r="G124" s="67" t="s">
        <v>60</v>
      </c>
      <c r="H124" s="67" t="s">
        <v>49</v>
      </c>
      <c r="I124" s="39">
        <f>IF(E124=0,0,IF(F124/E124*100&gt;110,110,F124/E124*100))</f>
        <v>0</v>
      </c>
      <c r="J124" s="40">
        <f>(I124)</f>
        <v>0</v>
      </c>
      <c r="K124" s="41" t="str">
        <f>IF(J124&gt;=100,"Гос.задание по гос.услуге выполнено в полном объеме",IF(J124&gt;=90,"Гос.задание по гос.услуге выполнено",IF(J124&lt;90,"Гос.задание по гос.услуге не выполнено")))</f>
        <v>Гос.задание по гос.услуге не выполнено</v>
      </c>
    </row>
    <row r="125" spans="1:11" ht="30.75" customHeight="1">
      <c r="A125" s="105" t="s">
        <v>36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7"/>
    </row>
    <row r="126" spans="1:11" ht="86.25" customHeight="1">
      <c r="A126" s="102" t="s">
        <v>16</v>
      </c>
      <c r="B126" s="20" t="s">
        <v>37</v>
      </c>
      <c r="C126" s="21" t="s">
        <v>17</v>
      </c>
      <c r="D126" s="22" t="s">
        <v>43</v>
      </c>
      <c r="E126" s="58">
        <v>0.2</v>
      </c>
      <c r="F126" s="59">
        <v>0</v>
      </c>
      <c r="G126" s="67" t="s">
        <v>60</v>
      </c>
      <c r="H126" s="67" t="s">
        <v>49</v>
      </c>
      <c r="I126" s="23">
        <f>IF(F126/E126*100&gt;100,100,F126/E126*100)</f>
        <v>0</v>
      </c>
      <c r="J126" s="66">
        <f>(I126+I127+I128)/3</f>
        <v>0</v>
      </c>
      <c r="K126" s="25">
        <f>IF(E129=0,J126,(J126+J129)/2)</f>
        <v>0</v>
      </c>
    </row>
    <row r="127" spans="1:11" ht="90.75" customHeight="1">
      <c r="A127" s="103"/>
      <c r="B127" s="26" t="s">
        <v>63</v>
      </c>
      <c r="C127" s="27" t="s">
        <v>17</v>
      </c>
      <c r="D127" s="28" t="s">
        <v>45</v>
      </c>
      <c r="E127" s="60">
        <v>90</v>
      </c>
      <c r="F127" s="62">
        <v>0</v>
      </c>
      <c r="G127" s="67" t="s">
        <v>50</v>
      </c>
      <c r="H127" s="67" t="s">
        <v>52</v>
      </c>
      <c r="I127" s="29">
        <f>IF(F127/E127*100&gt;100,100,F127/E127*100)</f>
        <v>0</v>
      </c>
      <c r="J127" s="32"/>
      <c r="K127" s="33"/>
    </row>
    <row r="128" spans="1:11" ht="90" customHeight="1">
      <c r="A128" s="104"/>
      <c r="B128" s="26" t="s">
        <v>62</v>
      </c>
      <c r="C128" s="27" t="s">
        <v>17</v>
      </c>
      <c r="D128" s="28" t="s">
        <v>46</v>
      </c>
      <c r="E128" s="58">
        <v>95</v>
      </c>
      <c r="F128" s="63">
        <v>0</v>
      </c>
      <c r="G128" s="67" t="s">
        <v>55</v>
      </c>
      <c r="H128" s="70" t="s">
        <v>56</v>
      </c>
      <c r="I128" s="29">
        <f>IF(F128/E128*100&gt;100,100,F128/E128*100)</f>
        <v>0</v>
      </c>
      <c r="J128" s="34"/>
      <c r="K128" s="35"/>
    </row>
    <row r="129" spans="1:11" ht="78" customHeight="1" thickBot="1">
      <c r="A129" s="36" t="s">
        <v>21</v>
      </c>
      <c r="B129" s="37" t="s">
        <v>22</v>
      </c>
      <c r="C129" s="38" t="s">
        <v>23</v>
      </c>
      <c r="D129" s="38"/>
      <c r="E129" s="64">
        <v>2</v>
      </c>
      <c r="F129" s="65">
        <v>0</v>
      </c>
      <c r="G129" s="67" t="s">
        <v>60</v>
      </c>
      <c r="H129" s="67" t="s">
        <v>49</v>
      </c>
      <c r="I129" s="39">
        <f>IF(E129=0,0,IF(F129/E129*100&gt;110,110,F129/E129*100))</f>
        <v>0</v>
      </c>
      <c r="J129" s="40">
        <f>(I129)</f>
        <v>0</v>
      </c>
      <c r="K129" s="41" t="str">
        <f>IF(J129&gt;=100,"Гос.задание по гос.услуге выполнено в полном объеме",IF(J129&gt;=90,"Гос.задание по гос.услуге выполнено",IF(J129&lt;90,"Гос.задание по гос.услуге не выполнено")))</f>
        <v>Гос.задание по гос.услуге не выполнено</v>
      </c>
    </row>
    <row r="130" spans="1:11" ht="24.75" customHeight="1">
      <c r="A130" s="105" t="s">
        <v>34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7"/>
    </row>
    <row r="131" spans="1:11" ht="79.5" customHeight="1">
      <c r="A131" s="102" t="s">
        <v>16</v>
      </c>
      <c r="B131" s="20" t="s">
        <v>37</v>
      </c>
      <c r="C131" s="21" t="s">
        <v>17</v>
      </c>
      <c r="D131" s="22" t="s">
        <v>43</v>
      </c>
      <c r="E131" s="58">
        <v>0.3</v>
      </c>
      <c r="F131" s="59">
        <v>0</v>
      </c>
      <c r="G131" s="67" t="s">
        <v>60</v>
      </c>
      <c r="H131" s="67" t="s">
        <v>49</v>
      </c>
      <c r="I131" s="23">
        <f>IF(F131/E131*100&gt;100,100,F131/E131*100)</f>
        <v>0</v>
      </c>
      <c r="J131" s="66">
        <f>(I131+I132+I133)/3</f>
        <v>0</v>
      </c>
      <c r="K131" s="25">
        <f>IF(E134=0,J131,(J131+J134)/2)</f>
        <v>0</v>
      </c>
    </row>
    <row r="132" spans="1:11" ht="79.5" customHeight="1">
      <c r="A132" s="103"/>
      <c r="B132" s="26" t="s">
        <v>63</v>
      </c>
      <c r="C132" s="27" t="s">
        <v>17</v>
      </c>
      <c r="D132" s="28" t="s">
        <v>45</v>
      </c>
      <c r="E132" s="60">
        <v>90</v>
      </c>
      <c r="F132" s="62">
        <v>0</v>
      </c>
      <c r="G132" s="67" t="s">
        <v>50</v>
      </c>
      <c r="H132" s="67" t="s">
        <v>52</v>
      </c>
      <c r="I132" s="29">
        <f>IF(F132/E132*100&gt;100,100,F132/E132*100)</f>
        <v>0</v>
      </c>
      <c r="J132" s="32"/>
      <c r="K132" s="33"/>
    </row>
    <row r="133" spans="1:11" ht="79.5" customHeight="1">
      <c r="A133" s="104"/>
      <c r="B133" s="26" t="s">
        <v>62</v>
      </c>
      <c r="C133" s="27" t="s">
        <v>17</v>
      </c>
      <c r="D133" s="28" t="s">
        <v>46</v>
      </c>
      <c r="E133" s="58">
        <v>95</v>
      </c>
      <c r="F133" s="63">
        <v>0</v>
      </c>
      <c r="G133" s="67" t="s">
        <v>55</v>
      </c>
      <c r="H133" s="70" t="s">
        <v>56</v>
      </c>
      <c r="I133" s="29">
        <f>IF(F133/E133*100&gt;100,100,F133/E133*100)</f>
        <v>0</v>
      </c>
      <c r="J133" s="34"/>
      <c r="K133" s="35"/>
    </row>
    <row r="134" spans="1:11" ht="79.5" customHeight="1" thickBot="1">
      <c r="A134" s="36" t="s">
        <v>21</v>
      </c>
      <c r="B134" s="37" t="s">
        <v>22</v>
      </c>
      <c r="C134" s="38" t="s">
        <v>23</v>
      </c>
      <c r="D134" s="38"/>
      <c r="E134" s="64">
        <v>3</v>
      </c>
      <c r="F134" s="65">
        <v>0</v>
      </c>
      <c r="G134" s="67" t="s">
        <v>60</v>
      </c>
      <c r="H134" s="67" t="s">
        <v>49</v>
      </c>
      <c r="I134" s="39">
        <f>IF(E134=0,0,IF(F134/E134*100&gt;110,110,F134/E134*100))</f>
        <v>0</v>
      </c>
      <c r="J134" s="40">
        <f>(I134)</f>
        <v>0</v>
      </c>
      <c r="K134" s="41" t="str">
        <f>IF(J134&gt;=100,"Гос.задание по гос.услуге выполнено в полном объеме",IF(J134&gt;=90,"Гос.задание по гос.услуге выполнено",IF(J134&lt;90,"Гос.задание по гос.услуге не выполнено")))</f>
        <v>Гос.задание по гос.услуге не выполнено</v>
      </c>
    </row>
    <row r="135" ht="2.25" customHeight="1" thickBot="1"/>
    <row r="136" spans="1:11" ht="36" customHeight="1">
      <c r="A136" s="105" t="s">
        <v>35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7"/>
    </row>
    <row r="137" spans="1:11" ht="79.5" customHeight="1">
      <c r="A137" s="102" t="s">
        <v>16</v>
      </c>
      <c r="B137" s="20" t="s">
        <v>37</v>
      </c>
      <c r="C137" s="21" t="s">
        <v>17</v>
      </c>
      <c r="D137" s="22" t="s">
        <v>43</v>
      </c>
      <c r="E137" s="58">
        <v>0.1</v>
      </c>
      <c r="F137" s="59">
        <v>0</v>
      </c>
      <c r="G137" s="67" t="s">
        <v>60</v>
      </c>
      <c r="H137" s="67" t="s">
        <v>49</v>
      </c>
      <c r="I137" s="23">
        <f>IF(F137/E137*100&gt;100,100,F137/E137*100)</f>
        <v>0</v>
      </c>
      <c r="J137" s="66">
        <f>(I137+I138+I139)/3</f>
        <v>0</v>
      </c>
      <c r="K137" s="25">
        <f>IF(E140=0,J137,(J137+J140)/2)</f>
        <v>0</v>
      </c>
    </row>
    <row r="138" spans="1:11" ht="79.5" customHeight="1">
      <c r="A138" s="103"/>
      <c r="B138" s="26" t="s">
        <v>63</v>
      </c>
      <c r="C138" s="27" t="s">
        <v>17</v>
      </c>
      <c r="D138" s="28" t="s">
        <v>45</v>
      </c>
      <c r="E138" s="60">
        <v>90</v>
      </c>
      <c r="F138" s="62">
        <v>0</v>
      </c>
      <c r="G138" s="67" t="s">
        <v>50</v>
      </c>
      <c r="H138" s="67" t="s">
        <v>52</v>
      </c>
      <c r="I138" s="29">
        <f>IF(F138/E138*100&gt;100,100,F138/E138*100)</f>
        <v>0</v>
      </c>
      <c r="J138" s="32"/>
      <c r="K138" s="33"/>
    </row>
    <row r="139" spans="1:11" ht="79.5" customHeight="1">
      <c r="A139" s="104"/>
      <c r="B139" s="26" t="s">
        <v>62</v>
      </c>
      <c r="C139" s="27" t="s">
        <v>17</v>
      </c>
      <c r="D139" s="28" t="s">
        <v>46</v>
      </c>
      <c r="E139" s="58">
        <v>95</v>
      </c>
      <c r="F139" s="63">
        <v>0</v>
      </c>
      <c r="G139" s="67" t="s">
        <v>55</v>
      </c>
      <c r="H139" s="70" t="s">
        <v>56</v>
      </c>
      <c r="I139" s="29">
        <f>IF(F139/E139*100&gt;100,100,F139/E139*100)</f>
        <v>0</v>
      </c>
      <c r="J139" s="34"/>
      <c r="K139" s="35"/>
    </row>
    <row r="140" spans="1:11" ht="79.5" customHeight="1" thickBot="1">
      <c r="A140" s="36" t="s">
        <v>21</v>
      </c>
      <c r="B140" s="37" t="s">
        <v>22</v>
      </c>
      <c r="C140" s="38" t="s">
        <v>23</v>
      </c>
      <c r="D140" s="38"/>
      <c r="E140" s="64">
        <v>1</v>
      </c>
      <c r="F140" s="65">
        <v>0</v>
      </c>
      <c r="G140" s="67" t="s">
        <v>60</v>
      </c>
      <c r="H140" s="67" t="s">
        <v>49</v>
      </c>
      <c r="I140" s="39">
        <f>IF(E140=0,0,IF(F140/E140*100&gt;110,110,F140/E140*100))</f>
        <v>0</v>
      </c>
      <c r="J140" s="40">
        <f>(I140)</f>
        <v>0</v>
      </c>
      <c r="K140" s="41" t="str">
        <f>IF(J140&gt;=100,"Гос.задание по гос.услуге выполнено в полном объеме",IF(J140&gt;=90,"Гос.задание по гос.услуге выполнено",IF(J140&lt;90,"Гос.задание по гос.услуге не выполнено")))</f>
        <v>Гос.задание по гос.услуге не выполнено</v>
      </c>
    </row>
    <row r="141" spans="1:15" ht="29.25" customHeight="1">
      <c r="A141" s="116" t="s">
        <v>27</v>
      </c>
      <c r="B141" s="131"/>
      <c r="C141" s="131"/>
      <c r="D141" s="131"/>
      <c r="E141" s="131"/>
      <c r="F141" s="131"/>
      <c r="G141" s="131"/>
      <c r="H141" s="131"/>
      <c r="I141" s="131"/>
      <c r="J141" s="132"/>
      <c r="K141" s="44">
        <f>K7</f>
        <v>49.22087415508468</v>
      </c>
      <c r="L141" s="2"/>
      <c r="M141" s="2"/>
      <c r="N141" s="2"/>
      <c r="O141" s="2"/>
    </row>
    <row r="142" spans="1:15" ht="48" customHeight="1" thickBot="1">
      <c r="A142" s="133"/>
      <c r="B142" s="134"/>
      <c r="C142" s="134"/>
      <c r="D142" s="134"/>
      <c r="E142" s="134"/>
      <c r="F142" s="134"/>
      <c r="G142" s="134"/>
      <c r="H142" s="134"/>
      <c r="I142" s="134"/>
      <c r="J142" s="135"/>
      <c r="K142" s="45" t="str">
        <f>IF(K141&gt;=100,"Гос.задание выполнено в полном объеме",IF(K141&gt;=90,"Гос.задание выполнено",IF(K141&lt;90,"Гос.задание не выполнено")))</f>
        <v>Гос.задание не выполнено</v>
      </c>
      <c r="L142" s="2"/>
      <c r="M142" s="2"/>
      <c r="N142" s="2"/>
      <c r="O142" s="2"/>
    </row>
    <row r="143" spans="1:15" ht="20.25" customHeight="1">
      <c r="A143" s="116" t="s">
        <v>28</v>
      </c>
      <c r="B143" s="131"/>
      <c r="C143" s="131"/>
      <c r="D143" s="131"/>
      <c r="E143" s="131"/>
      <c r="F143" s="131"/>
      <c r="G143" s="131"/>
      <c r="H143" s="131"/>
      <c r="I143" s="131"/>
      <c r="J143" s="132"/>
      <c r="K143" s="44">
        <f>K53</f>
        <v>56.41430762355435</v>
      </c>
      <c r="L143" s="2"/>
      <c r="M143" s="2"/>
      <c r="N143" s="2"/>
      <c r="O143" s="2"/>
    </row>
    <row r="144" spans="1:15" ht="48.75" customHeight="1" thickBot="1">
      <c r="A144" s="133"/>
      <c r="B144" s="134"/>
      <c r="C144" s="134"/>
      <c r="D144" s="134"/>
      <c r="E144" s="134"/>
      <c r="F144" s="134"/>
      <c r="G144" s="134"/>
      <c r="H144" s="134"/>
      <c r="I144" s="134"/>
      <c r="J144" s="135"/>
      <c r="K144" s="45" t="str">
        <f>IF(K143&gt;=100,"Гос.задание выполнено в полном объеме",IF(K143&gt;=90,"Гос.задание выполнено",IF(K143&lt;90,"Гос.задание не выполнено")))</f>
        <v>Гос.задание не выполнено</v>
      </c>
      <c r="L144" s="2"/>
      <c r="M144" s="2"/>
      <c r="N144" s="2"/>
      <c r="O144" s="2"/>
    </row>
    <row r="145" spans="1:15" ht="20.25" customHeight="1">
      <c r="A145" s="116" t="s">
        <v>41</v>
      </c>
      <c r="B145" s="117"/>
      <c r="C145" s="117"/>
      <c r="D145" s="117"/>
      <c r="E145" s="117"/>
      <c r="F145" s="117"/>
      <c r="G145" s="117"/>
      <c r="H145" s="117"/>
      <c r="I145" s="117"/>
      <c r="J145" s="118"/>
      <c r="K145" s="44">
        <f>K113</f>
        <v>0</v>
      </c>
      <c r="L145" s="2"/>
      <c r="M145" s="2"/>
      <c r="N145" s="2"/>
      <c r="O145" s="2"/>
    </row>
    <row r="146" spans="1:15" ht="44.25" customHeight="1" thickBot="1">
      <c r="A146" s="119"/>
      <c r="B146" s="120"/>
      <c r="C146" s="120"/>
      <c r="D146" s="120"/>
      <c r="E146" s="120"/>
      <c r="F146" s="120"/>
      <c r="G146" s="120"/>
      <c r="H146" s="120"/>
      <c r="I146" s="120"/>
      <c r="J146" s="121"/>
      <c r="K146" s="45" t="str">
        <f>IF(K145&gt;=100,"Гос.задание выполнено в полном объеме",IF(K145&gt;=90,"Гос.задание выполнено",IF(K145&lt;90,"Гос.задание не выполнено")))</f>
        <v>Гос.задание не выполнено</v>
      </c>
      <c r="L146" s="2"/>
      <c r="M146" s="2"/>
      <c r="N146" s="2"/>
      <c r="O146" s="2"/>
    </row>
    <row r="147" spans="1:15" ht="15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14"/>
      <c r="L147" s="2"/>
      <c r="M147" s="2"/>
      <c r="N147" s="2"/>
      <c r="O147" s="2"/>
    </row>
    <row r="148" spans="1:11" s="48" customFormat="1" ht="37.5">
      <c r="A148" s="47" t="s">
        <v>29</v>
      </c>
      <c r="B148" s="51" t="s">
        <v>64</v>
      </c>
      <c r="F148" s="56"/>
      <c r="J148" s="49"/>
      <c r="K148" s="50"/>
    </row>
  </sheetData>
  <sheetProtection/>
  <mergeCells count="54">
    <mergeCell ref="A39:K39"/>
    <mergeCell ref="A40:A44"/>
    <mergeCell ref="A19:A23"/>
    <mergeCell ref="A46:K46"/>
    <mergeCell ref="A58:A62"/>
    <mergeCell ref="A55:A56"/>
    <mergeCell ref="A130:K130"/>
    <mergeCell ref="A131:A133"/>
    <mergeCell ref="A136:K136"/>
    <mergeCell ref="A12:A16"/>
    <mergeCell ref="A25:K25"/>
    <mergeCell ref="A26:A30"/>
    <mergeCell ref="B53:J54"/>
    <mergeCell ref="A32:K32"/>
    <mergeCell ref="A47:A51"/>
    <mergeCell ref="A33:A37"/>
    <mergeCell ref="A143:J144"/>
    <mergeCell ref="A85:K85"/>
    <mergeCell ref="A86:A90"/>
    <mergeCell ref="A92:K92"/>
    <mergeCell ref="A93:A97"/>
    <mergeCell ref="A99:K99"/>
    <mergeCell ref="A100:A104"/>
    <mergeCell ref="A141:J142"/>
    <mergeCell ref="A106:K106"/>
    <mergeCell ref="A121:A123"/>
    <mergeCell ref="A1:K1"/>
    <mergeCell ref="B3:C3"/>
    <mergeCell ref="G3:J3"/>
    <mergeCell ref="A5:K5"/>
    <mergeCell ref="A6:K6"/>
    <mergeCell ref="A18:K18"/>
    <mergeCell ref="A7:A8"/>
    <mergeCell ref="B7:J8"/>
    <mergeCell ref="A9:A10"/>
    <mergeCell ref="A11:K11"/>
    <mergeCell ref="A145:J146"/>
    <mergeCell ref="A64:K64"/>
    <mergeCell ref="A65:A69"/>
    <mergeCell ref="A113:A114"/>
    <mergeCell ref="A137:A139"/>
    <mergeCell ref="B113:J114"/>
    <mergeCell ref="A115:K115"/>
    <mergeCell ref="A120:K120"/>
    <mergeCell ref="A79:A83"/>
    <mergeCell ref="A116:A118"/>
    <mergeCell ref="A126:A128"/>
    <mergeCell ref="A125:K125"/>
    <mergeCell ref="A53:A54"/>
    <mergeCell ref="A71:K71"/>
    <mergeCell ref="A72:A76"/>
    <mergeCell ref="A78:K78"/>
    <mergeCell ref="A57:K57"/>
    <mergeCell ref="A107:A1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60" zoomScaleNormal="60" zoomScalePageLayoutView="0" workbookViewId="0" topLeftCell="A23">
      <selection activeCell="B31" sqref="B31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5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42" customWidth="1"/>
    <col min="11" max="11" width="23.57421875" style="43" customWidth="1"/>
    <col min="12" max="16384" width="9.140625" style="4" customWidth="1"/>
  </cols>
  <sheetData>
    <row r="1" spans="1:16" ht="30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52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125" t="s">
        <v>1</v>
      </c>
      <c r="C3" s="125"/>
      <c r="D3" s="57" t="s">
        <v>65</v>
      </c>
      <c r="E3" s="7">
        <v>20</v>
      </c>
      <c r="F3" s="53">
        <v>22</v>
      </c>
      <c r="G3" s="126" t="s">
        <v>2</v>
      </c>
      <c r="H3" s="126"/>
      <c r="I3" s="126"/>
      <c r="J3" s="126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27" t="s">
        <v>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2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 customHeight="1">
      <c r="A7" s="108" t="s">
        <v>24</v>
      </c>
      <c r="B7" s="122" t="s">
        <v>3</v>
      </c>
      <c r="C7" s="122"/>
      <c r="D7" s="122"/>
      <c r="E7" s="122"/>
      <c r="F7" s="122"/>
      <c r="G7" s="122"/>
      <c r="H7" s="122"/>
      <c r="I7" s="122"/>
      <c r="J7" s="122"/>
      <c r="K7" s="13">
        <f>(K12+K19+K26+K33+K40+K47)/6</f>
        <v>65.80420748841802</v>
      </c>
    </row>
    <row r="8" spans="1:11" ht="45" customHeight="1">
      <c r="A8" s="109"/>
      <c r="B8" s="123"/>
      <c r="C8" s="123"/>
      <c r="D8" s="123"/>
      <c r="E8" s="123"/>
      <c r="F8" s="123"/>
      <c r="G8" s="123"/>
      <c r="H8" s="123"/>
      <c r="I8" s="123"/>
      <c r="J8" s="123"/>
      <c r="K8" s="14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не выполнено</v>
      </c>
    </row>
    <row r="9" spans="1:11" ht="75">
      <c r="A9" s="129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6" t="s">
        <v>14</v>
      </c>
    </row>
    <row r="10" spans="1:11" ht="15.75" thickBot="1">
      <c r="A10" s="130"/>
      <c r="B10" s="18">
        <v>1</v>
      </c>
      <c r="C10" s="18">
        <v>2</v>
      </c>
      <c r="D10" s="18">
        <v>3</v>
      </c>
      <c r="E10" s="18">
        <v>4</v>
      </c>
      <c r="F10" s="54">
        <v>5</v>
      </c>
      <c r="G10" s="18">
        <v>6</v>
      </c>
      <c r="H10" s="18">
        <v>7</v>
      </c>
      <c r="I10" s="18">
        <v>8</v>
      </c>
      <c r="J10" s="17">
        <v>9</v>
      </c>
      <c r="K10" s="19">
        <v>10</v>
      </c>
    </row>
    <row r="11" spans="1:11" ht="15.75">
      <c r="A11" s="105" t="s">
        <v>32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1" ht="97.5" customHeight="1">
      <c r="A12" s="110" t="s">
        <v>16</v>
      </c>
      <c r="B12" s="20" t="s">
        <v>37</v>
      </c>
      <c r="C12" s="21" t="s">
        <v>17</v>
      </c>
      <c r="D12" s="22" t="s">
        <v>43</v>
      </c>
      <c r="E12" s="58">
        <v>1.5</v>
      </c>
      <c r="F12" s="73">
        <v>1.99</v>
      </c>
      <c r="G12" s="67" t="s">
        <v>50</v>
      </c>
      <c r="H12" s="67" t="s">
        <v>49</v>
      </c>
      <c r="I12" s="23">
        <f>IF(F12/E12*100&gt;100,100,F12/E12*100)</f>
        <v>100</v>
      </c>
      <c r="J12" s="66">
        <f>(I12+I13+I14+I15+I16)/5</f>
        <v>88.61654135338345</v>
      </c>
      <c r="K12" s="25">
        <f>IF(E17=0,J12,(J12+J17)/2)</f>
        <v>80.97493734335839</v>
      </c>
    </row>
    <row r="13" spans="1:11" ht="70.5" customHeight="1">
      <c r="A13" s="111"/>
      <c r="B13" s="26" t="s">
        <v>38</v>
      </c>
      <c r="C13" s="27" t="s">
        <v>18</v>
      </c>
      <c r="D13" s="28" t="s">
        <v>19</v>
      </c>
      <c r="E13" s="60">
        <v>0</v>
      </c>
      <c r="F13" s="61">
        <v>0</v>
      </c>
      <c r="G13" s="67" t="s">
        <v>50</v>
      </c>
      <c r="H13" s="67" t="s">
        <v>51</v>
      </c>
      <c r="I13" s="29">
        <f>IF(F13=0,100,IF(F13&gt;5,89,90))</f>
        <v>100</v>
      </c>
      <c r="J13" s="30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не выполнено</v>
      </c>
      <c r="K13" s="31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не выполнено</v>
      </c>
    </row>
    <row r="14" spans="1:11" ht="84.75" customHeight="1">
      <c r="A14" s="111"/>
      <c r="B14" s="26" t="s">
        <v>57</v>
      </c>
      <c r="C14" s="27" t="s">
        <v>17</v>
      </c>
      <c r="D14" s="28" t="s">
        <v>45</v>
      </c>
      <c r="E14" s="60">
        <v>90</v>
      </c>
      <c r="F14" s="62">
        <v>100</v>
      </c>
      <c r="G14" s="67" t="s">
        <v>50</v>
      </c>
      <c r="H14" s="70" t="s">
        <v>67</v>
      </c>
      <c r="I14" s="29">
        <f>IF(F14/E14*100&gt;100,100,F14/E14*100)</f>
        <v>100</v>
      </c>
      <c r="J14" s="32"/>
      <c r="K14" s="33"/>
    </row>
    <row r="15" spans="1:11" ht="63.75" customHeight="1">
      <c r="A15" s="111"/>
      <c r="B15" s="26" t="s">
        <v>58</v>
      </c>
      <c r="C15" s="27" t="s">
        <v>17</v>
      </c>
      <c r="D15" s="28" t="s">
        <v>20</v>
      </c>
      <c r="E15" s="60">
        <v>70</v>
      </c>
      <c r="F15" s="62">
        <v>60</v>
      </c>
      <c r="G15" s="67" t="s">
        <v>53</v>
      </c>
      <c r="H15" s="70" t="s">
        <v>54</v>
      </c>
      <c r="I15" s="29">
        <f>IF(F15/E15*100&gt;100,100,F15/E15*100)</f>
        <v>85.71428571428571</v>
      </c>
      <c r="J15" s="32"/>
      <c r="K15" s="33"/>
    </row>
    <row r="16" spans="1:11" ht="87.75" customHeight="1">
      <c r="A16" s="112"/>
      <c r="B16" s="26" t="s">
        <v>59</v>
      </c>
      <c r="C16" s="27" t="s">
        <v>17</v>
      </c>
      <c r="D16" s="28" t="s">
        <v>46</v>
      </c>
      <c r="E16" s="58">
        <v>95</v>
      </c>
      <c r="F16" s="63">
        <v>54.5</v>
      </c>
      <c r="G16" s="67" t="s">
        <v>55</v>
      </c>
      <c r="H16" s="70" t="s">
        <v>56</v>
      </c>
      <c r="I16" s="29">
        <f>IF(F16/E16*100&gt;100,100,F16/E16*100)</f>
        <v>57.36842105263158</v>
      </c>
      <c r="J16" s="34"/>
      <c r="K16" s="35"/>
    </row>
    <row r="17" spans="1:11" ht="47.25" customHeight="1" thickBot="1">
      <c r="A17" s="36" t="s">
        <v>21</v>
      </c>
      <c r="B17" s="37" t="s">
        <v>22</v>
      </c>
      <c r="C17" s="38" t="s">
        <v>23</v>
      </c>
      <c r="D17" s="38"/>
      <c r="E17" s="64">
        <v>15</v>
      </c>
      <c r="F17" s="65">
        <v>11</v>
      </c>
      <c r="G17" s="67" t="s">
        <v>50</v>
      </c>
      <c r="H17" s="67" t="s">
        <v>49</v>
      </c>
      <c r="I17" s="39">
        <f>IF(E17=0,0,IF(F17/E17*100&gt;110,110,F17/E17*100))</f>
        <v>73.33333333333333</v>
      </c>
      <c r="J17" s="40">
        <f>(I17)</f>
        <v>73.33333333333333</v>
      </c>
      <c r="K17" s="41" t="str">
        <f>IF(J17&gt;=100,"Гос.задание по гос.услуге выполнено в полном объеме",IF(J17&gt;=90,"Гос.задание по гос.услуге выполнено",IF(J17&lt;90,"Гос.задание по гос.услуге не выполнено")))</f>
        <v>Гос.задание по гос.услуге не выполнено</v>
      </c>
    </row>
    <row r="18" spans="1:11" ht="15.75">
      <c r="A18" s="105" t="s">
        <v>39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7"/>
    </row>
    <row r="19" spans="1:11" ht="84" customHeight="1">
      <c r="A19" s="110" t="s">
        <v>16</v>
      </c>
      <c r="B19" s="20" t="s">
        <v>37</v>
      </c>
      <c r="C19" s="21" t="s">
        <v>17</v>
      </c>
      <c r="D19" s="22" t="s">
        <v>43</v>
      </c>
      <c r="E19" s="58">
        <v>0</v>
      </c>
      <c r="F19" s="73">
        <v>0.54</v>
      </c>
      <c r="G19" s="67" t="s">
        <v>48</v>
      </c>
      <c r="H19" s="67" t="s">
        <v>49</v>
      </c>
      <c r="I19" s="68">
        <v>100</v>
      </c>
      <c r="J19" s="66">
        <f>(I19+I20+I21+I22+I24)/5</f>
        <v>99.14285714285714</v>
      </c>
      <c r="K19" s="25">
        <f>IF(E25=0,J19,(J19+J25)/2)</f>
        <v>99.14285714285714</v>
      </c>
    </row>
    <row r="20" spans="1:11" ht="70.5" customHeight="1">
      <c r="A20" s="111"/>
      <c r="B20" s="26" t="s">
        <v>38</v>
      </c>
      <c r="C20" s="27" t="s">
        <v>18</v>
      </c>
      <c r="D20" s="28" t="s">
        <v>19</v>
      </c>
      <c r="E20" s="60">
        <v>0</v>
      </c>
      <c r="F20" s="61">
        <v>0</v>
      </c>
      <c r="G20" s="67" t="s">
        <v>50</v>
      </c>
      <c r="H20" s="67" t="s">
        <v>51</v>
      </c>
      <c r="I20" s="69">
        <f>IF(F20=0,100,IF(F20&gt;5,89,90))</f>
        <v>100</v>
      </c>
      <c r="J20" s="30" t="str">
        <f>IF(J19&gt;=100,"Гос.задание по гос.услуге выполнено в полном объеме",IF(J19&gt;=90,"Гос.задание по гос.услуге выполнено",IF(J19&lt;90,"Гос.задание по гос.услуге не выполнено")))</f>
        <v>Гос.задание по гос.услуге выполнено</v>
      </c>
      <c r="K20" s="31" t="str">
        <f>IF(K19&gt;=100,"Гос.задание по гос.услуге выполнено в полном объеме",IF(K19&gt;=90,"Гос.задание по гос.услуге выполнено",IF(K19&lt;90,"Гос.задание по гос.услуге не выполнено")))</f>
        <v>Гос.задание по гос.услуге выполнено</v>
      </c>
    </row>
    <row r="21" spans="1:11" ht="84.75" customHeight="1">
      <c r="A21" s="111"/>
      <c r="B21" s="26" t="s">
        <v>57</v>
      </c>
      <c r="C21" s="27" t="s">
        <v>17</v>
      </c>
      <c r="D21" s="28" t="s">
        <v>45</v>
      </c>
      <c r="E21" s="60">
        <v>90</v>
      </c>
      <c r="F21" s="62">
        <v>100</v>
      </c>
      <c r="G21" s="67" t="s">
        <v>50</v>
      </c>
      <c r="H21" s="70" t="s">
        <v>67</v>
      </c>
      <c r="I21" s="69">
        <f>IF(F21/E21*100&gt;100,100,F21/E21*100)</f>
        <v>100</v>
      </c>
      <c r="J21" s="32"/>
      <c r="K21" s="33"/>
    </row>
    <row r="22" spans="1:11" ht="45.75" customHeight="1">
      <c r="A22" s="111"/>
      <c r="B22" s="26" t="s">
        <v>58</v>
      </c>
      <c r="C22" s="27" t="s">
        <v>17</v>
      </c>
      <c r="D22" s="28" t="s">
        <v>20</v>
      </c>
      <c r="E22" s="60">
        <v>70</v>
      </c>
      <c r="F22" s="62">
        <v>60</v>
      </c>
      <c r="G22" s="67" t="s">
        <v>53</v>
      </c>
      <c r="H22" s="70" t="s">
        <v>54</v>
      </c>
      <c r="I22" s="69">
        <f>IF(F22/E22*100&gt;100,100,F22/E22*100)</f>
        <v>85.71428571428571</v>
      </c>
      <c r="J22" s="32"/>
      <c r="K22" s="33"/>
    </row>
    <row r="23" spans="1:11" ht="86.25" customHeight="1">
      <c r="A23" s="112"/>
      <c r="B23" s="26" t="s">
        <v>59</v>
      </c>
      <c r="C23" s="27" t="s">
        <v>17</v>
      </c>
      <c r="D23" s="28" t="s">
        <v>46</v>
      </c>
      <c r="E23" s="58">
        <v>95</v>
      </c>
      <c r="F23" s="63">
        <v>54.5</v>
      </c>
      <c r="G23" s="67" t="s">
        <v>55</v>
      </c>
      <c r="H23" s="70" t="s">
        <v>56</v>
      </c>
      <c r="I23" s="69">
        <f>IF(F23/E23*100&gt;100,100,F23/E23*100)</f>
        <v>57.36842105263158</v>
      </c>
      <c r="J23" s="34"/>
      <c r="K23" s="35"/>
    </row>
    <row r="24" spans="1:11" ht="84" customHeight="1" thickBot="1">
      <c r="A24" s="36" t="s">
        <v>21</v>
      </c>
      <c r="B24" s="37" t="s">
        <v>22</v>
      </c>
      <c r="C24" s="38" t="s">
        <v>23</v>
      </c>
      <c r="D24" s="38"/>
      <c r="E24" s="64">
        <v>0</v>
      </c>
      <c r="F24" s="65">
        <v>3</v>
      </c>
      <c r="G24" s="67" t="s">
        <v>48</v>
      </c>
      <c r="H24" s="67" t="s">
        <v>49</v>
      </c>
      <c r="I24" s="71">
        <v>110</v>
      </c>
      <c r="J24" s="40">
        <f>(I24)</f>
        <v>110</v>
      </c>
      <c r="K24" s="41" t="str">
        <f>IF(J24&gt;=100,"Гос.задание по гос.услуге выполнено в полном объеме",IF(J24&gt;=90,"Гос.задание по гос.услуге выполнено",IF(J24&lt;90,"Гос.задание по гос.услуге не выполнено")))</f>
        <v>Гос.задание по гос.услуге выполнено в полном объеме</v>
      </c>
    </row>
    <row r="25" spans="1:11" ht="30" customHeight="1">
      <c r="A25" s="105" t="s">
        <v>33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7"/>
    </row>
    <row r="26" spans="1:11" ht="87.75" customHeight="1">
      <c r="A26" s="110" t="s">
        <v>16</v>
      </c>
      <c r="B26" s="20" t="s">
        <v>37</v>
      </c>
      <c r="C26" s="21" t="s">
        <v>17</v>
      </c>
      <c r="D26" s="22" t="s">
        <v>43</v>
      </c>
      <c r="E26" s="58">
        <v>0.4</v>
      </c>
      <c r="F26" s="73">
        <v>0.36</v>
      </c>
      <c r="G26" s="67" t="s">
        <v>50</v>
      </c>
      <c r="H26" s="67" t="s">
        <v>49</v>
      </c>
      <c r="I26" s="23">
        <f>IF(F26/E26*100&gt;100,100,F26/E26*100)</f>
        <v>89.99999999999999</v>
      </c>
      <c r="J26" s="24">
        <f>(I26+I27+I28+I29+I30)/5</f>
        <v>17.999999999999996</v>
      </c>
      <c r="K26" s="25">
        <f>IF(E31=0,J26,(J26+J31)/2)</f>
        <v>34</v>
      </c>
    </row>
    <row r="27" spans="1:11" ht="70.5" customHeight="1">
      <c r="A27" s="111"/>
      <c r="B27" s="26" t="s">
        <v>38</v>
      </c>
      <c r="C27" s="27" t="s">
        <v>18</v>
      </c>
      <c r="D27" s="28" t="s">
        <v>19</v>
      </c>
      <c r="E27" s="60">
        <v>0</v>
      </c>
      <c r="F27" s="61">
        <v>0</v>
      </c>
      <c r="G27" s="67" t="s">
        <v>50</v>
      </c>
      <c r="H27" s="67" t="s">
        <v>51</v>
      </c>
      <c r="I27" s="29">
        <v>0</v>
      </c>
      <c r="J27" s="30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не выполнено</v>
      </c>
      <c r="K27" s="31" t="str">
        <f>IF(K26&gt;=100,"Гос.задание по гос.услуге выполнено в полном объеме",IF(K26&gt;=90,"Гос.задание по гос.услуге выполнено",IF(K26&lt;90,"Гос.задание по гос.услуге не выполнено")))</f>
        <v>Гос.задание по гос.услуге не выполнено</v>
      </c>
    </row>
    <row r="28" spans="1:11" ht="85.5" customHeight="1">
      <c r="A28" s="111"/>
      <c r="B28" s="26" t="s">
        <v>57</v>
      </c>
      <c r="C28" s="27" t="s">
        <v>17</v>
      </c>
      <c r="D28" s="28" t="s">
        <v>45</v>
      </c>
      <c r="E28" s="60">
        <v>90</v>
      </c>
      <c r="F28" s="62">
        <v>0</v>
      </c>
      <c r="G28" s="67" t="s">
        <v>50</v>
      </c>
      <c r="H28" s="70" t="s">
        <v>67</v>
      </c>
      <c r="I28" s="29">
        <f>IF(F28/E28*100&gt;100,100,F28/E28*100)</f>
        <v>0</v>
      </c>
      <c r="J28" s="32"/>
      <c r="K28" s="33"/>
    </row>
    <row r="29" spans="1:11" ht="88.5" customHeight="1">
      <c r="A29" s="111"/>
      <c r="B29" s="26" t="s">
        <v>58</v>
      </c>
      <c r="C29" s="27" t="s">
        <v>17</v>
      </c>
      <c r="D29" s="28" t="s">
        <v>20</v>
      </c>
      <c r="E29" s="60">
        <v>70</v>
      </c>
      <c r="F29" s="62">
        <v>0</v>
      </c>
      <c r="G29" s="67" t="s">
        <v>53</v>
      </c>
      <c r="H29" s="70" t="s">
        <v>54</v>
      </c>
      <c r="I29" s="29">
        <f>IF(F29/E29*100&gt;100,100,F29/E29*100)</f>
        <v>0</v>
      </c>
      <c r="J29" s="32"/>
      <c r="K29" s="33"/>
    </row>
    <row r="30" spans="1:11" ht="88.5" customHeight="1">
      <c r="A30" s="112"/>
      <c r="B30" s="26" t="s">
        <v>59</v>
      </c>
      <c r="C30" s="27" t="s">
        <v>17</v>
      </c>
      <c r="D30" s="28" t="s">
        <v>46</v>
      </c>
      <c r="E30" s="58">
        <v>95</v>
      </c>
      <c r="F30" s="63">
        <v>0</v>
      </c>
      <c r="G30" s="67" t="s">
        <v>55</v>
      </c>
      <c r="H30" s="70" t="s">
        <v>56</v>
      </c>
      <c r="I30" s="29">
        <f>IF(F30/E30*100&gt;100,100,F30/E30*100)</f>
        <v>0</v>
      </c>
      <c r="J30" s="34"/>
      <c r="K30" s="35"/>
    </row>
    <row r="31" spans="1:11" ht="73.5" customHeight="1" thickBot="1">
      <c r="A31" s="36" t="s">
        <v>21</v>
      </c>
      <c r="B31" s="37" t="s">
        <v>22</v>
      </c>
      <c r="C31" s="38" t="s">
        <v>23</v>
      </c>
      <c r="D31" s="38"/>
      <c r="E31" s="64">
        <v>4</v>
      </c>
      <c r="F31" s="65">
        <v>2</v>
      </c>
      <c r="G31" s="67" t="s">
        <v>50</v>
      </c>
      <c r="H31" s="67" t="s">
        <v>49</v>
      </c>
      <c r="I31" s="39">
        <f>IF(E31=0,0,IF(F31/E31*100&gt;110,110,F31/E31*100))</f>
        <v>50</v>
      </c>
      <c r="J31" s="40">
        <f>(I31)</f>
        <v>50</v>
      </c>
      <c r="K31" s="41" t="str">
        <f>IF(J31&gt;=100,"Гос.задание по гос.услуге выполнено в полном объеме",IF(J31&gt;=90,"Гос.задание по гос.услуге выполнено",IF(J31&lt;90,"Гос.задание по гос.услуге не выполнено")))</f>
        <v>Гос.задание по гос.услуге не выполнено</v>
      </c>
    </row>
    <row r="32" spans="1:11" ht="15.75">
      <c r="A32" s="105" t="s">
        <v>34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ht="102.75" customHeight="1">
      <c r="A33" s="110" t="s">
        <v>16</v>
      </c>
      <c r="B33" s="20" t="s">
        <v>37</v>
      </c>
      <c r="C33" s="21" t="s">
        <v>17</v>
      </c>
      <c r="D33" s="22" t="s">
        <v>43</v>
      </c>
      <c r="E33" s="58">
        <v>0.2</v>
      </c>
      <c r="F33" s="73">
        <v>0.18</v>
      </c>
      <c r="G33" s="67" t="s">
        <v>50</v>
      </c>
      <c r="H33" s="67" t="s">
        <v>49</v>
      </c>
      <c r="I33" s="23">
        <f>IF(F33/E33*100&gt;100,100,F33/E33*100)</f>
        <v>89.99999999999999</v>
      </c>
      <c r="J33" s="24">
        <f>(I33+I34+I35+I36+I37)/5</f>
        <v>86.61654135338345</v>
      </c>
      <c r="K33" s="25">
        <f>IF(E38=0,J33,(J33+J38)/2)</f>
        <v>68.30827067669173</v>
      </c>
    </row>
    <row r="34" spans="1:11" ht="73.5" customHeight="1">
      <c r="A34" s="111"/>
      <c r="B34" s="26" t="s">
        <v>38</v>
      </c>
      <c r="C34" s="27" t="s">
        <v>18</v>
      </c>
      <c r="D34" s="28" t="s">
        <v>19</v>
      </c>
      <c r="E34" s="60">
        <v>0</v>
      </c>
      <c r="F34" s="61">
        <v>0</v>
      </c>
      <c r="G34" s="67" t="s">
        <v>50</v>
      </c>
      <c r="H34" s="67" t="s">
        <v>51</v>
      </c>
      <c r="I34" s="29">
        <f>IF(F34=0,100,IF(F34&gt;5,89,90))</f>
        <v>100</v>
      </c>
      <c r="J34" s="30" t="str">
        <f>IF(J33&gt;=100,"Гос.задание по гос.услуге выполнено в полном объеме",IF(J33&gt;=90,"Гос.задание по гос.услуге выполнено",IF(J33&lt;90,"Гос.задание по гос.услуге не выполнено")))</f>
        <v>Гос.задание по гос.услуге не выполнено</v>
      </c>
      <c r="K34" s="31" t="str">
        <f>IF(K33&gt;=100,"Гос.задание по гос.услуге выполнено в полном объеме",IF(K33&gt;=90,"Гос.задание по гос.услуге выполнено",IF(K33&lt;90,"Гос.задание по гос.услуге не выполнено")))</f>
        <v>Гос.задание по гос.услуге не выполнено</v>
      </c>
    </row>
    <row r="35" spans="1:11" ht="84.75" customHeight="1">
      <c r="A35" s="111"/>
      <c r="B35" s="26" t="s">
        <v>57</v>
      </c>
      <c r="C35" s="27" t="s">
        <v>17</v>
      </c>
      <c r="D35" s="28" t="s">
        <v>45</v>
      </c>
      <c r="E35" s="60">
        <v>90</v>
      </c>
      <c r="F35" s="62">
        <v>100</v>
      </c>
      <c r="G35" s="67" t="s">
        <v>50</v>
      </c>
      <c r="H35" s="70" t="s">
        <v>67</v>
      </c>
      <c r="I35" s="29">
        <f>IF(F35/E35*100&gt;100,100,F35/E35*100)</f>
        <v>100</v>
      </c>
      <c r="J35" s="32"/>
      <c r="K35" s="33"/>
    </row>
    <row r="36" spans="1:11" ht="57.75" customHeight="1">
      <c r="A36" s="111"/>
      <c r="B36" s="26" t="s">
        <v>58</v>
      </c>
      <c r="C36" s="27" t="s">
        <v>17</v>
      </c>
      <c r="D36" s="28" t="s">
        <v>20</v>
      </c>
      <c r="E36" s="60">
        <v>70</v>
      </c>
      <c r="F36" s="62">
        <v>60</v>
      </c>
      <c r="G36" s="67" t="s">
        <v>53</v>
      </c>
      <c r="H36" s="70" t="s">
        <v>54</v>
      </c>
      <c r="I36" s="29">
        <f>IF(F36/E36*100&gt;100,100,F36/E36*100)</f>
        <v>85.71428571428571</v>
      </c>
      <c r="J36" s="32"/>
      <c r="K36" s="33"/>
    </row>
    <row r="37" spans="1:11" ht="87" customHeight="1">
      <c r="A37" s="112"/>
      <c r="B37" s="26" t="s">
        <v>59</v>
      </c>
      <c r="C37" s="27" t="s">
        <v>17</v>
      </c>
      <c r="D37" s="28" t="s">
        <v>46</v>
      </c>
      <c r="E37" s="58">
        <v>95</v>
      </c>
      <c r="F37" s="63">
        <v>54.5</v>
      </c>
      <c r="G37" s="67" t="s">
        <v>55</v>
      </c>
      <c r="H37" s="70" t="s">
        <v>56</v>
      </c>
      <c r="I37" s="29">
        <f>IF(F37/E37*100&gt;100,100,F37/E37*100)</f>
        <v>57.36842105263158</v>
      </c>
      <c r="J37" s="34"/>
      <c r="K37" s="35"/>
    </row>
    <row r="38" spans="1:11" ht="73.5" customHeight="1" thickBot="1">
      <c r="A38" s="36" t="s">
        <v>21</v>
      </c>
      <c r="B38" s="37" t="s">
        <v>22</v>
      </c>
      <c r="C38" s="38" t="s">
        <v>23</v>
      </c>
      <c r="D38" s="38"/>
      <c r="E38" s="64">
        <v>2</v>
      </c>
      <c r="F38" s="65">
        <v>1</v>
      </c>
      <c r="G38" s="67" t="s">
        <v>50</v>
      </c>
      <c r="H38" s="67" t="s">
        <v>49</v>
      </c>
      <c r="I38" s="39">
        <f>IF(E38=0,0,IF(F38/E38*100&gt;110,110,F38/E38*100))</f>
        <v>50</v>
      </c>
      <c r="J38" s="40">
        <f>(I38)</f>
        <v>50</v>
      </c>
      <c r="K38" s="41" t="str">
        <f>IF(J38&gt;=100,"Гос.задание по гос.услуге выполнено в полном объеме",IF(J38&gt;=90,"Гос.задание по гос.услуге выполнено",IF(J38&lt;90,"Гос.задание по гос.услуге не выполнено")))</f>
        <v>Гос.задание по гос.услуге не выполнено</v>
      </c>
    </row>
    <row r="39" spans="1:11" ht="15.75">
      <c r="A39" s="105" t="s">
        <v>35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7"/>
    </row>
    <row r="40" spans="1:11" ht="128.25" customHeight="1">
      <c r="A40" s="110" t="s">
        <v>16</v>
      </c>
      <c r="B40" s="20" t="s">
        <v>37</v>
      </c>
      <c r="C40" s="21" t="s">
        <v>17</v>
      </c>
      <c r="D40" s="22" t="s">
        <v>43</v>
      </c>
      <c r="E40" s="58">
        <v>4.4</v>
      </c>
      <c r="F40" s="73">
        <v>5.42</v>
      </c>
      <c r="G40" s="67" t="s">
        <v>50</v>
      </c>
      <c r="H40" s="67" t="s">
        <v>49</v>
      </c>
      <c r="I40" s="23">
        <f>IF(F40/E40*100&gt;100,100,F40/E40*100)</f>
        <v>100</v>
      </c>
      <c r="J40" s="24">
        <f>(I40+I41+I42+I43+I44)/5</f>
        <v>88.61654135338345</v>
      </c>
      <c r="K40" s="25">
        <f>IF(E45=0,J40,(J40+J45)/2)</f>
        <v>78.39917976760081</v>
      </c>
    </row>
    <row r="41" spans="1:11" ht="70.5" customHeight="1">
      <c r="A41" s="111"/>
      <c r="B41" s="26" t="s">
        <v>38</v>
      </c>
      <c r="C41" s="27" t="s">
        <v>18</v>
      </c>
      <c r="D41" s="28" t="s">
        <v>19</v>
      </c>
      <c r="E41" s="60">
        <v>0</v>
      </c>
      <c r="F41" s="61">
        <v>0</v>
      </c>
      <c r="G41" s="67" t="s">
        <v>50</v>
      </c>
      <c r="H41" s="67" t="s">
        <v>51</v>
      </c>
      <c r="I41" s="29">
        <f>IF(F41=0,100,IF(F41&gt;5,89,90))</f>
        <v>100</v>
      </c>
      <c r="J41" s="30" t="str">
        <f>IF(J40&gt;=100,"Гос.задание по гос.услуге выполнено в полном объеме",IF(J40&gt;=90,"Гос.задание по гос.услуге выполнено",IF(J40&lt;90,"Гос.задание по гос.услуге не выполнено")))</f>
        <v>Гос.задание по гос.услуге не выполнено</v>
      </c>
      <c r="K41" s="31" t="str">
        <f>IF(K40&gt;=100,"Гос.задание по гос.услуге выполнено в полном объеме",IF(K40&gt;=90,"Гос.задание по гос.услуге выполнено",IF(K40&lt;90,"Гос.задание по гос.услуге не выполнено")))</f>
        <v>Гос.задание по гос.услуге не выполнено</v>
      </c>
    </row>
    <row r="42" spans="1:11" ht="89.25" customHeight="1">
      <c r="A42" s="111"/>
      <c r="B42" s="26" t="s">
        <v>57</v>
      </c>
      <c r="C42" s="27" t="s">
        <v>17</v>
      </c>
      <c r="D42" s="28" t="s">
        <v>45</v>
      </c>
      <c r="E42" s="60">
        <v>90</v>
      </c>
      <c r="F42" s="62">
        <v>100</v>
      </c>
      <c r="G42" s="67" t="s">
        <v>50</v>
      </c>
      <c r="H42" s="70" t="s">
        <v>67</v>
      </c>
      <c r="I42" s="29">
        <f>IF(F42/E42*100&gt;100,100,F42/E42*100)</f>
        <v>100</v>
      </c>
      <c r="J42" s="32"/>
      <c r="K42" s="33"/>
    </row>
    <row r="43" spans="1:11" ht="60.75" customHeight="1">
      <c r="A43" s="111"/>
      <c r="B43" s="26" t="s">
        <v>58</v>
      </c>
      <c r="C43" s="27" t="s">
        <v>17</v>
      </c>
      <c r="D43" s="28" t="s">
        <v>20</v>
      </c>
      <c r="E43" s="60">
        <v>70</v>
      </c>
      <c r="F43" s="62">
        <v>60</v>
      </c>
      <c r="G43" s="67" t="s">
        <v>53</v>
      </c>
      <c r="H43" s="70" t="s">
        <v>54</v>
      </c>
      <c r="I43" s="29">
        <f>IF(F43/E43*100&gt;100,100,F43/E43*100)</f>
        <v>85.71428571428571</v>
      </c>
      <c r="J43" s="32"/>
      <c r="K43" s="33"/>
    </row>
    <row r="44" spans="1:11" ht="89.25" customHeight="1">
      <c r="A44" s="112"/>
      <c r="B44" s="26" t="s">
        <v>59</v>
      </c>
      <c r="C44" s="27" t="s">
        <v>17</v>
      </c>
      <c r="D44" s="28" t="s">
        <v>46</v>
      </c>
      <c r="E44" s="58">
        <v>95</v>
      </c>
      <c r="F44" s="63">
        <v>54.5</v>
      </c>
      <c r="G44" s="67" t="s">
        <v>55</v>
      </c>
      <c r="H44" s="70" t="s">
        <v>56</v>
      </c>
      <c r="I44" s="29">
        <f>IF(F44/E44*100&gt;100,100,F44/E44*100)</f>
        <v>57.36842105263158</v>
      </c>
      <c r="J44" s="34"/>
      <c r="K44" s="35"/>
    </row>
    <row r="45" spans="1:11" ht="49.5" customHeight="1" thickBot="1">
      <c r="A45" s="36" t="s">
        <v>21</v>
      </c>
      <c r="B45" s="37" t="s">
        <v>22</v>
      </c>
      <c r="C45" s="38" t="s">
        <v>23</v>
      </c>
      <c r="D45" s="38"/>
      <c r="E45" s="64">
        <v>44</v>
      </c>
      <c r="F45" s="65">
        <v>30</v>
      </c>
      <c r="G45" s="67" t="s">
        <v>50</v>
      </c>
      <c r="H45" s="67" t="s">
        <v>49</v>
      </c>
      <c r="I45" s="39">
        <f>IF(E45=0,0,IF(F45/E45*100&gt;110,110,F45/E45*100))</f>
        <v>68.18181818181817</v>
      </c>
      <c r="J45" s="40">
        <f>(I45)</f>
        <v>68.18181818181817</v>
      </c>
      <c r="K45" s="41" t="str">
        <f>IF(J45&gt;=100,"Гос.задание по гос.услуге выполнено в полном объеме",IF(J45&gt;=90,"Гос.задание по гос.услуге выполнено",IF(J45&lt;90,"Гос.задание по гос.услуге не выполнено")))</f>
        <v>Гос.задание по гос.услуге не выполнено</v>
      </c>
    </row>
    <row r="46" spans="1:11" ht="15.75">
      <c r="A46" s="105" t="s">
        <v>31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7"/>
    </row>
    <row r="47" spans="1:11" ht="126.75" customHeight="1">
      <c r="A47" s="110" t="s">
        <v>16</v>
      </c>
      <c r="B47" s="20" t="s">
        <v>37</v>
      </c>
      <c r="C47" s="21" t="s">
        <v>17</v>
      </c>
      <c r="D47" s="22" t="s">
        <v>43</v>
      </c>
      <c r="E47" s="58">
        <v>0.2</v>
      </c>
      <c r="F47" s="73">
        <v>0.18</v>
      </c>
      <c r="G47" s="67" t="s">
        <v>60</v>
      </c>
      <c r="H47" s="67" t="s">
        <v>49</v>
      </c>
      <c r="I47" s="23">
        <f>IF(F47/E47*100&gt;100,100,F47/E47*100)</f>
        <v>89.99999999999999</v>
      </c>
      <c r="J47" s="24">
        <f>(I47+I48+I49+I50+I51)/5</f>
        <v>17.999999999999996</v>
      </c>
      <c r="K47" s="25">
        <f>IF(E52=0,J47,(J47+J52)/2)</f>
        <v>34</v>
      </c>
    </row>
    <row r="48" spans="1:11" ht="42.75" customHeight="1">
      <c r="A48" s="111"/>
      <c r="B48" s="26" t="s">
        <v>38</v>
      </c>
      <c r="C48" s="27" t="s">
        <v>18</v>
      </c>
      <c r="D48" s="28" t="s">
        <v>19</v>
      </c>
      <c r="E48" s="60">
        <v>0</v>
      </c>
      <c r="F48" s="61">
        <v>0</v>
      </c>
      <c r="G48" s="67" t="s">
        <v>50</v>
      </c>
      <c r="H48" s="67" t="s">
        <v>51</v>
      </c>
      <c r="I48" s="29">
        <v>0</v>
      </c>
      <c r="J48" s="30" t="str">
        <f>IF(J47&gt;=100,"Гос.задание по гос.услуге выполнено в полном объеме",IF(J47&gt;=90,"Гос.задание по гос.услуге выполнено",IF(J47&lt;90,"Гос.задание по гос.услуге не выполнено")))</f>
        <v>Гос.задание по гос.услуге не выполнено</v>
      </c>
      <c r="K48" s="31" t="str">
        <f>IF(K47&gt;=100,"Гос.задание по гос.услуге выполнено в полном объеме",IF(K47&gt;=90,"Гос.задание по гос.услуге выполнено",IF(K47&lt;90,"Гос.задание по гос.услуге не выполнено")))</f>
        <v>Гос.задание по гос.услуге не выполнено</v>
      </c>
    </row>
    <row r="49" spans="1:11" ht="87" customHeight="1">
      <c r="A49" s="111"/>
      <c r="B49" s="26" t="s">
        <v>57</v>
      </c>
      <c r="C49" s="27" t="s">
        <v>17</v>
      </c>
      <c r="D49" s="28" t="s">
        <v>45</v>
      </c>
      <c r="E49" s="60">
        <v>90</v>
      </c>
      <c r="F49" s="62">
        <v>0</v>
      </c>
      <c r="G49" s="67" t="s">
        <v>50</v>
      </c>
      <c r="H49" s="70" t="s">
        <v>67</v>
      </c>
      <c r="I49" s="29">
        <f>IF(F49/E49*100&gt;100,100,F49/E49*100)</f>
        <v>0</v>
      </c>
      <c r="J49" s="32"/>
      <c r="K49" s="33"/>
    </row>
    <row r="50" spans="1:11" ht="39.75" customHeight="1">
      <c r="A50" s="111"/>
      <c r="B50" s="26" t="s">
        <v>58</v>
      </c>
      <c r="C50" s="27" t="s">
        <v>17</v>
      </c>
      <c r="D50" s="28" t="s">
        <v>20</v>
      </c>
      <c r="E50" s="60">
        <v>70</v>
      </c>
      <c r="F50" s="62">
        <v>0</v>
      </c>
      <c r="G50" s="67" t="s">
        <v>53</v>
      </c>
      <c r="H50" s="70" t="s">
        <v>54</v>
      </c>
      <c r="I50" s="29">
        <f>IF(F50/E50*100&gt;100,100,F50/E50*100)</f>
        <v>0</v>
      </c>
      <c r="J50" s="32"/>
      <c r="K50" s="33"/>
    </row>
    <row r="51" spans="1:11" ht="86.25" customHeight="1">
      <c r="A51" s="112"/>
      <c r="B51" s="26" t="s">
        <v>59</v>
      </c>
      <c r="C51" s="27" t="s">
        <v>17</v>
      </c>
      <c r="D51" s="28" t="s">
        <v>46</v>
      </c>
      <c r="E51" s="58">
        <v>95</v>
      </c>
      <c r="F51" s="63">
        <v>0</v>
      </c>
      <c r="G51" s="67" t="s">
        <v>55</v>
      </c>
      <c r="H51" s="70" t="s">
        <v>56</v>
      </c>
      <c r="I51" s="29">
        <f>IF(F51/E51*100&gt;100,100,F51/E51*100)</f>
        <v>0</v>
      </c>
      <c r="J51" s="34"/>
      <c r="K51" s="35"/>
    </row>
    <row r="52" spans="1:11" ht="69" customHeight="1" thickBot="1">
      <c r="A52" s="36" t="s">
        <v>21</v>
      </c>
      <c r="B52" s="37" t="s">
        <v>22</v>
      </c>
      <c r="C52" s="38" t="s">
        <v>23</v>
      </c>
      <c r="D52" s="38"/>
      <c r="E52" s="64">
        <v>2</v>
      </c>
      <c r="F52" s="65">
        <v>1</v>
      </c>
      <c r="G52" s="67" t="s">
        <v>50</v>
      </c>
      <c r="H52" s="67" t="s">
        <v>49</v>
      </c>
      <c r="I52" s="39">
        <f>IF(E52=0,0,IF(F52/E52*100&gt;110,110,F52/E52*100))</f>
        <v>50</v>
      </c>
      <c r="J52" s="40">
        <f>(I52)</f>
        <v>50</v>
      </c>
      <c r="K52" s="41" t="str">
        <f>IF(J52&gt;=100,"Гос.задание по гос.услуге выполнено в полном объеме",IF(J52&gt;=90,"Гос.задание по гос.услуге выполнено",IF(J52&lt;90,"Гос.задание по гос.услуге не выполнено")))</f>
        <v>Гос.задание по гос.услуге не выполнено</v>
      </c>
    </row>
    <row r="53" spans="1:15" s="55" customFormat="1" ht="20.25" customHeight="1">
      <c r="A53" s="108" t="s">
        <v>25</v>
      </c>
      <c r="B53" s="122" t="s">
        <v>26</v>
      </c>
      <c r="C53" s="122"/>
      <c r="D53" s="122"/>
      <c r="E53" s="122"/>
      <c r="F53" s="122"/>
      <c r="G53" s="122"/>
      <c r="H53" s="122"/>
      <c r="I53" s="122"/>
      <c r="J53" s="122"/>
      <c r="K53" s="13">
        <f>(K58+K65+K72+K79+K86+K93+K100+K107)/8</f>
        <v>77.18407120461411</v>
      </c>
      <c r="L53" s="74"/>
      <c r="M53" s="74"/>
      <c r="N53" s="74"/>
      <c r="O53" s="74"/>
    </row>
    <row r="54" spans="1:15" s="55" customFormat="1" ht="42" customHeight="1">
      <c r="A54" s="109"/>
      <c r="B54" s="123"/>
      <c r="C54" s="123"/>
      <c r="D54" s="123"/>
      <c r="E54" s="123"/>
      <c r="F54" s="123"/>
      <c r="G54" s="123"/>
      <c r="H54" s="123"/>
      <c r="I54" s="123"/>
      <c r="J54" s="123"/>
      <c r="K54" s="75" t="str">
        <f>IF(K53&gt;=100,"Гос.задание по гос.услуге выполнено в полном объеме",IF(K53&gt;=90,"Гос.задание по гос.услуге выполнено",IF(K53&lt;90,"Гос.задание по гос.услуге не выполнено")))</f>
        <v>Гос.задание по гос.услуге не выполнено</v>
      </c>
      <c r="L54" s="74"/>
      <c r="M54" s="74"/>
      <c r="N54" s="74"/>
      <c r="O54" s="74"/>
    </row>
    <row r="55" spans="1:11" ht="75" customHeight="1">
      <c r="A55" s="129" t="s">
        <v>4</v>
      </c>
      <c r="B55" s="15" t="s">
        <v>5</v>
      </c>
      <c r="C55" s="15" t="s">
        <v>6</v>
      </c>
      <c r="D55" s="15" t="s">
        <v>7</v>
      </c>
      <c r="E55" s="15" t="s">
        <v>8</v>
      </c>
      <c r="F55" s="16" t="s">
        <v>9</v>
      </c>
      <c r="G55" s="15" t="s">
        <v>10</v>
      </c>
      <c r="H55" s="15" t="s">
        <v>11</v>
      </c>
      <c r="I55" s="15" t="s">
        <v>12</v>
      </c>
      <c r="J55" s="15" t="s">
        <v>13</v>
      </c>
      <c r="K55" s="16" t="s">
        <v>14</v>
      </c>
    </row>
    <row r="56" spans="1:11" ht="18" customHeight="1" thickBot="1">
      <c r="A56" s="130"/>
      <c r="B56" s="18">
        <v>1</v>
      </c>
      <c r="C56" s="18">
        <v>2</v>
      </c>
      <c r="D56" s="18">
        <v>3</v>
      </c>
      <c r="E56" s="18">
        <v>4</v>
      </c>
      <c r="F56" s="54">
        <v>5</v>
      </c>
      <c r="G56" s="18">
        <v>6</v>
      </c>
      <c r="H56" s="18">
        <v>7</v>
      </c>
      <c r="I56" s="18">
        <v>8</v>
      </c>
      <c r="J56" s="17">
        <v>9</v>
      </c>
      <c r="K56" s="19">
        <v>10</v>
      </c>
    </row>
    <row r="57" spans="1:11" ht="33" customHeight="1">
      <c r="A57" s="113" t="s">
        <v>15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5"/>
    </row>
    <row r="58" spans="1:11" ht="87.75" customHeight="1">
      <c r="A58" s="110" t="s">
        <v>16</v>
      </c>
      <c r="B58" s="20" t="s">
        <v>37</v>
      </c>
      <c r="C58" s="21" t="s">
        <v>17</v>
      </c>
      <c r="D58" s="22" t="s">
        <v>43</v>
      </c>
      <c r="E58" s="58">
        <v>0</v>
      </c>
      <c r="F58" s="73">
        <v>1.62</v>
      </c>
      <c r="G58" s="67" t="s">
        <v>48</v>
      </c>
      <c r="H58" s="67" t="s">
        <v>49</v>
      </c>
      <c r="I58" s="23">
        <v>100</v>
      </c>
      <c r="J58" s="66">
        <f>(I58+I59+I60+I61+I62)/5</f>
        <v>88.61654135338345</v>
      </c>
      <c r="K58" s="25">
        <f>IF(E63=0,J58,(J58+J63)/2)</f>
        <v>88.61654135338345</v>
      </c>
    </row>
    <row r="59" spans="1:11" ht="70.5" customHeight="1">
      <c r="A59" s="111"/>
      <c r="B59" s="26" t="s">
        <v>38</v>
      </c>
      <c r="C59" s="27" t="s">
        <v>18</v>
      </c>
      <c r="D59" s="28" t="s">
        <v>19</v>
      </c>
      <c r="E59" s="60">
        <v>0</v>
      </c>
      <c r="F59" s="61">
        <v>0</v>
      </c>
      <c r="G59" s="67" t="s">
        <v>50</v>
      </c>
      <c r="H59" s="67" t="s">
        <v>51</v>
      </c>
      <c r="I59" s="29">
        <f>IF(F59=0,100,IF(F59&gt;5,89,90))</f>
        <v>100</v>
      </c>
      <c r="J59" s="30" t="str">
        <f>IF(J58&gt;=100,"Гос.задание по гос.услуге выполнено в полном объеме",IF(J58&gt;=90,"Гос.задание по гос.услуге выполнено",IF(J58&lt;90,"Гос.задание по гос.услуге не выполнено")))</f>
        <v>Гос.задание по гос.услуге не выполнено</v>
      </c>
      <c r="K59" s="31" t="str">
        <f>IF(K58&gt;=100,"Гос.задание по гос.услуге выполнено в полном объеме",IF(K58&gt;=90,"Гос.задание по гос.услуге выполнено",IF(K58&lt;90,"Гос.задание по гос.услуге не выполнено")))</f>
        <v>Гос.задание по гос.услуге не выполнено</v>
      </c>
    </row>
    <row r="60" spans="1:11" ht="70.5" customHeight="1">
      <c r="A60" s="111"/>
      <c r="B60" s="26" t="s">
        <v>57</v>
      </c>
      <c r="C60" s="27" t="s">
        <v>17</v>
      </c>
      <c r="D60" s="28" t="s">
        <v>45</v>
      </c>
      <c r="E60" s="60">
        <v>90</v>
      </c>
      <c r="F60" s="62">
        <v>100</v>
      </c>
      <c r="G60" s="67" t="s">
        <v>50</v>
      </c>
      <c r="H60" s="70" t="s">
        <v>67</v>
      </c>
      <c r="I60" s="29">
        <f>IF(F60/E60*100&gt;100,100,F60/E60*100)</f>
        <v>100</v>
      </c>
      <c r="J60" s="32"/>
      <c r="K60" s="33"/>
    </row>
    <row r="61" spans="1:11" ht="70.5" customHeight="1">
      <c r="A61" s="111"/>
      <c r="B61" s="26" t="s">
        <v>58</v>
      </c>
      <c r="C61" s="27" t="s">
        <v>17</v>
      </c>
      <c r="D61" s="28" t="s">
        <v>20</v>
      </c>
      <c r="E61" s="60">
        <v>70</v>
      </c>
      <c r="F61" s="62">
        <v>60</v>
      </c>
      <c r="G61" s="67" t="s">
        <v>53</v>
      </c>
      <c r="H61" s="70" t="s">
        <v>54</v>
      </c>
      <c r="I61" s="29">
        <f>IF(F61/E61*100&gt;100,100,F61/E61*100)</f>
        <v>85.71428571428571</v>
      </c>
      <c r="J61" s="32"/>
      <c r="K61" s="33"/>
    </row>
    <row r="62" spans="1:11" ht="70.5" customHeight="1">
      <c r="A62" s="112"/>
      <c r="B62" s="26" t="s">
        <v>59</v>
      </c>
      <c r="C62" s="27" t="s">
        <v>17</v>
      </c>
      <c r="D62" s="28" t="s">
        <v>46</v>
      </c>
      <c r="E62" s="58">
        <v>95</v>
      </c>
      <c r="F62" s="63">
        <v>54.5</v>
      </c>
      <c r="G62" s="67" t="s">
        <v>55</v>
      </c>
      <c r="H62" s="70" t="s">
        <v>56</v>
      </c>
      <c r="I62" s="29">
        <f>IF(F62/E62*100&gt;100,100,F62/E62*100)</f>
        <v>57.36842105263158</v>
      </c>
      <c r="J62" s="34"/>
      <c r="K62" s="35"/>
    </row>
    <row r="63" spans="1:11" ht="89.25" customHeight="1" thickBot="1">
      <c r="A63" s="36" t="s">
        <v>21</v>
      </c>
      <c r="B63" s="37" t="s">
        <v>22</v>
      </c>
      <c r="C63" s="38" t="s">
        <v>23</v>
      </c>
      <c r="D63" s="38"/>
      <c r="E63" s="64">
        <v>0</v>
      </c>
      <c r="F63" s="65">
        <v>9</v>
      </c>
      <c r="G63" s="67" t="s">
        <v>48</v>
      </c>
      <c r="H63" s="67" t="s">
        <v>49</v>
      </c>
      <c r="I63" s="39">
        <v>110</v>
      </c>
      <c r="J63" s="40">
        <f>(I63)</f>
        <v>110</v>
      </c>
      <c r="K63" s="41" t="str">
        <f>IF(J63&gt;=100,"Гос.задание по гос.услуге выполнено в полном объеме",IF(J63&gt;=90,"Гос.задание по гос.услуге выполнено",IF(J63&lt;90,"Гос.задание по гос.услуге не выполнено")))</f>
        <v>Гос.задание по гос.услуге выполнено в полном объеме</v>
      </c>
    </row>
    <row r="64" spans="1:11" ht="26.25" customHeight="1">
      <c r="A64" s="105" t="s">
        <v>30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1:11" ht="106.5" customHeight="1">
      <c r="A65" s="110" t="s">
        <v>16</v>
      </c>
      <c r="B65" s="20" t="s">
        <v>37</v>
      </c>
      <c r="C65" s="21" t="s">
        <v>17</v>
      </c>
      <c r="D65" s="22" t="s">
        <v>43</v>
      </c>
      <c r="E65" s="58">
        <v>0.2</v>
      </c>
      <c r="F65" s="73">
        <v>0.36</v>
      </c>
      <c r="G65" s="67" t="s">
        <v>60</v>
      </c>
      <c r="H65" s="67" t="s">
        <v>49</v>
      </c>
      <c r="I65" s="23">
        <f>IF(F65/E65*100&gt;100,100,F65/E65*100)</f>
        <v>100</v>
      </c>
      <c r="J65" s="66">
        <f>(I65+I66+I67+I68+I69)/5</f>
        <v>88.61654135338345</v>
      </c>
      <c r="K65" s="25">
        <f>IF(E70=0,J65,(J65+J70)/2)</f>
        <v>94.30827067669173</v>
      </c>
    </row>
    <row r="66" spans="1:11" ht="56.25" customHeight="1">
      <c r="A66" s="111"/>
      <c r="B66" s="26" t="s">
        <v>38</v>
      </c>
      <c r="C66" s="27" t="s">
        <v>18</v>
      </c>
      <c r="D66" s="28" t="s">
        <v>19</v>
      </c>
      <c r="E66" s="60">
        <v>0</v>
      </c>
      <c r="F66" s="61">
        <v>0</v>
      </c>
      <c r="G66" s="67" t="s">
        <v>50</v>
      </c>
      <c r="H66" s="67" t="s">
        <v>51</v>
      </c>
      <c r="I66" s="29">
        <v>100</v>
      </c>
      <c r="J66" s="30" t="str">
        <f>IF(J65&gt;=100,"Гос.задание по гос.услуге выполнено в полном объеме",IF(J65&gt;=90,"Гос.задание по гос.услуге выполнено",IF(J65&lt;90,"Гос.задание по гос.услуге не выполнено")))</f>
        <v>Гос.задание по гос.услуге не выполнено</v>
      </c>
      <c r="K66" s="31" t="str">
        <f>IF(K65&gt;=100,"Гос.задание по гос.услуге выполнено в полном объеме",IF(K65&gt;=90,"Гос.задание по гос.услуге выполнено",IF(K65&lt;90,"Гос.задание по гос.услуге не выполнено")))</f>
        <v>Гос.задание по гос.услуге выполнено</v>
      </c>
    </row>
    <row r="67" spans="1:11" ht="81" customHeight="1">
      <c r="A67" s="111"/>
      <c r="B67" s="26" t="s">
        <v>57</v>
      </c>
      <c r="C67" s="27" t="s">
        <v>17</v>
      </c>
      <c r="D67" s="28" t="s">
        <v>45</v>
      </c>
      <c r="E67" s="60">
        <v>90</v>
      </c>
      <c r="F67" s="62">
        <v>100</v>
      </c>
      <c r="G67" s="67" t="s">
        <v>50</v>
      </c>
      <c r="H67" s="70" t="s">
        <v>67</v>
      </c>
      <c r="I67" s="29">
        <f>IF(F67/E67*100&gt;100,100,F67/E67*100)</f>
        <v>100</v>
      </c>
      <c r="J67" s="32"/>
      <c r="K67" s="33"/>
    </row>
    <row r="68" spans="1:11" ht="62.25" customHeight="1">
      <c r="A68" s="111"/>
      <c r="B68" s="26" t="s">
        <v>58</v>
      </c>
      <c r="C68" s="27" t="s">
        <v>17</v>
      </c>
      <c r="D68" s="28" t="s">
        <v>20</v>
      </c>
      <c r="E68" s="60">
        <v>70</v>
      </c>
      <c r="F68" s="62">
        <v>60</v>
      </c>
      <c r="G68" s="67" t="s">
        <v>53</v>
      </c>
      <c r="H68" s="70" t="s">
        <v>54</v>
      </c>
      <c r="I68" s="29">
        <f>IF(F68/E68*100&gt;100,100,F68/E68*100)</f>
        <v>85.71428571428571</v>
      </c>
      <c r="J68" s="32"/>
      <c r="K68" s="33"/>
    </row>
    <row r="69" spans="1:11" ht="86.25" customHeight="1">
      <c r="A69" s="112"/>
      <c r="B69" s="26" t="s">
        <v>59</v>
      </c>
      <c r="C69" s="27" t="s">
        <v>17</v>
      </c>
      <c r="D69" s="28" t="s">
        <v>46</v>
      </c>
      <c r="E69" s="58">
        <v>95</v>
      </c>
      <c r="F69" s="63">
        <v>54.5</v>
      </c>
      <c r="G69" s="67" t="s">
        <v>55</v>
      </c>
      <c r="H69" s="70" t="s">
        <v>56</v>
      </c>
      <c r="I69" s="29">
        <f>IF(F69/E69*100&gt;100,100,F69/E69*100)</f>
        <v>57.36842105263158</v>
      </c>
      <c r="J69" s="34"/>
      <c r="K69" s="35"/>
    </row>
    <row r="70" spans="1:11" ht="73.5" customHeight="1" thickBot="1">
      <c r="A70" s="36" t="s">
        <v>21</v>
      </c>
      <c r="B70" s="37" t="s">
        <v>22</v>
      </c>
      <c r="C70" s="38" t="s">
        <v>23</v>
      </c>
      <c r="D70" s="38"/>
      <c r="E70" s="64">
        <v>2</v>
      </c>
      <c r="F70" s="65">
        <v>2</v>
      </c>
      <c r="G70" s="67" t="s">
        <v>60</v>
      </c>
      <c r="H70" s="67" t="s">
        <v>49</v>
      </c>
      <c r="I70" s="39">
        <f>IF(E70=0,0,IF(F70/E70*100&gt;110,110,F70/E70*100))</f>
        <v>100</v>
      </c>
      <c r="J70" s="40">
        <f>(I70)</f>
        <v>100</v>
      </c>
      <c r="K70" s="41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выполнено в полном объеме</v>
      </c>
    </row>
    <row r="71" spans="1:11" ht="24.75" customHeight="1">
      <c r="A71" s="105" t="s">
        <v>31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7"/>
    </row>
    <row r="72" spans="1:11" ht="97.5" customHeight="1">
      <c r="A72" s="110" t="s">
        <v>16</v>
      </c>
      <c r="B72" s="20" t="s">
        <v>37</v>
      </c>
      <c r="C72" s="21" t="s">
        <v>17</v>
      </c>
      <c r="D72" s="22" t="s">
        <v>43</v>
      </c>
      <c r="E72" s="58">
        <v>4.5</v>
      </c>
      <c r="F72" s="73">
        <v>4.87</v>
      </c>
      <c r="G72" s="67" t="s">
        <v>50</v>
      </c>
      <c r="H72" s="67" t="s">
        <v>49</v>
      </c>
      <c r="I72" s="23">
        <f>IF(F72/E72*100&gt;100,100,F72/E72*100)</f>
        <v>100</v>
      </c>
      <c r="J72" s="66">
        <f>(I72+I73+I74+I75+I76)/5</f>
        <v>88.61654135338345</v>
      </c>
      <c r="K72" s="25">
        <f>IF(E77=0,J72,(J72+J77)/2)</f>
        <v>74.30827067669173</v>
      </c>
    </row>
    <row r="73" spans="1:11" ht="41.25" customHeight="1">
      <c r="A73" s="111"/>
      <c r="B73" s="26" t="s">
        <v>38</v>
      </c>
      <c r="C73" s="27" t="s">
        <v>18</v>
      </c>
      <c r="D73" s="28" t="s">
        <v>19</v>
      </c>
      <c r="E73" s="60">
        <v>0</v>
      </c>
      <c r="F73" s="61">
        <v>0</v>
      </c>
      <c r="G73" s="67" t="s">
        <v>50</v>
      </c>
      <c r="H73" s="67" t="s">
        <v>51</v>
      </c>
      <c r="I73" s="29">
        <f>IF(F73=0,100,IF(F73&gt;5,89,90))</f>
        <v>100</v>
      </c>
      <c r="J73" s="30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не выполнено</v>
      </c>
      <c r="K73" s="31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не выполнено</v>
      </c>
    </row>
    <row r="74" spans="1:11" ht="84" customHeight="1">
      <c r="A74" s="111"/>
      <c r="B74" s="26" t="s">
        <v>57</v>
      </c>
      <c r="C74" s="27" t="s">
        <v>17</v>
      </c>
      <c r="D74" s="28" t="s">
        <v>45</v>
      </c>
      <c r="E74" s="60">
        <v>90</v>
      </c>
      <c r="F74" s="62">
        <v>100</v>
      </c>
      <c r="G74" s="67" t="s">
        <v>50</v>
      </c>
      <c r="H74" s="70" t="s">
        <v>67</v>
      </c>
      <c r="I74" s="29">
        <f>IF(F74/E74*100&gt;100,100,F74/E74*100)</f>
        <v>100</v>
      </c>
      <c r="J74" s="32"/>
      <c r="K74" s="33"/>
    </row>
    <row r="75" spans="1:11" ht="40.5" customHeight="1">
      <c r="A75" s="111"/>
      <c r="B75" s="26" t="s">
        <v>58</v>
      </c>
      <c r="C75" s="27" t="s">
        <v>17</v>
      </c>
      <c r="D75" s="28" t="s">
        <v>20</v>
      </c>
      <c r="E75" s="60">
        <v>70</v>
      </c>
      <c r="F75" s="62">
        <v>60</v>
      </c>
      <c r="G75" s="67" t="s">
        <v>53</v>
      </c>
      <c r="H75" s="70" t="s">
        <v>54</v>
      </c>
      <c r="I75" s="29">
        <f>IF(F75/E75*100&gt;100,100,F75/E75*100)</f>
        <v>85.71428571428571</v>
      </c>
      <c r="J75" s="32"/>
      <c r="K75" s="33"/>
    </row>
    <row r="76" spans="1:11" ht="87.75" customHeight="1">
      <c r="A76" s="112"/>
      <c r="B76" s="26" t="s">
        <v>59</v>
      </c>
      <c r="C76" s="27" t="s">
        <v>17</v>
      </c>
      <c r="D76" s="28" t="s">
        <v>46</v>
      </c>
      <c r="E76" s="58">
        <v>95</v>
      </c>
      <c r="F76" s="63">
        <v>54.5</v>
      </c>
      <c r="G76" s="67" t="s">
        <v>55</v>
      </c>
      <c r="H76" s="70" t="s">
        <v>56</v>
      </c>
      <c r="I76" s="29">
        <f>IF(F76/E76*100&gt;100,100,F76/E76*100)</f>
        <v>57.36842105263158</v>
      </c>
      <c r="J76" s="34"/>
      <c r="K76" s="35"/>
    </row>
    <row r="77" spans="1:11" ht="82.5" customHeight="1" thickBot="1">
      <c r="A77" s="36" t="s">
        <v>21</v>
      </c>
      <c r="B77" s="37" t="s">
        <v>22</v>
      </c>
      <c r="C77" s="38" t="s">
        <v>23</v>
      </c>
      <c r="D77" s="38"/>
      <c r="E77" s="64">
        <v>45</v>
      </c>
      <c r="F77" s="65">
        <v>27</v>
      </c>
      <c r="G77" s="67" t="s">
        <v>50</v>
      </c>
      <c r="H77" s="67" t="s">
        <v>49</v>
      </c>
      <c r="I77" s="39">
        <f>IF(E77=0,0,IF(F77/E77*100&gt;110,110,F77/E77*100))</f>
        <v>60</v>
      </c>
      <c r="J77" s="40">
        <f>(I77)</f>
        <v>60</v>
      </c>
      <c r="K77" s="41" t="str">
        <f>IF(J77&gt;=100,"Гос.задание по гос.услуге выполнено в полном объеме",IF(J77&gt;=90,"Гос.задание по гос.услуге выполнено",IF(J77&lt;90,"Гос.задание по гос.услуге не выполнено")))</f>
        <v>Гос.задание по гос.услуге не выполнено</v>
      </c>
    </row>
    <row r="78" spans="1:11" ht="22.5" customHeight="1">
      <c r="A78" s="105" t="s">
        <v>32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7"/>
    </row>
    <row r="79" spans="1:11" ht="102.75" customHeight="1">
      <c r="A79" s="110" t="s">
        <v>16</v>
      </c>
      <c r="B79" s="20" t="s">
        <v>37</v>
      </c>
      <c r="C79" s="21" t="s">
        <v>17</v>
      </c>
      <c r="D79" s="22" t="s">
        <v>43</v>
      </c>
      <c r="E79" s="58">
        <v>34.9</v>
      </c>
      <c r="F79" s="73">
        <v>30.51</v>
      </c>
      <c r="G79" s="67" t="s">
        <v>50</v>
      </c>
      <c r="H79" s="67" t="s">
        <v>49</v>
      </c>
      <c r="I79" s="23">
        <f>IF(F79/E79*100&gt;100,100,F79/E79*100)</f>
        <v>87.42120343839542</v>
      </c>
      <c r="J79" s="66">
        <f>(I79+I80+I81+I82+I83)/5</f>
        <v>86.10078204106254</v>
      </c>
      <c r="K79" s="25">
        <f>IF(E84=0,J79,(J79+J84)/2)</f>
        <v>67.26242540448543</v>
      </c>
    </row>
    <row r="80" spans="1:11" ht="74.25" customHeight="1">
      <c r="A80" s="111"/>
      <c r="B80" s="26" t="s">
        <v>38</v>
      </c>
      <c r="C80" s="27" t="s">
        <v>18</v>
      </c>
      <c r="D80" s="28" t="s">
        <v>19</v>
      </c>
      <c r="E80" s="60">
        <v>0</v>
      </c>
      <c r="F80" s="61">
        <v>0</v>
      </c>
      <c r="G80" s="67" t="s">
        <v>50</v>
      </c>
      <c r="H80" s="67" t="s">
        <v>51</v>
      </c>
      <c r="I80" s="29">
        <f>IF(F80=0,100,IF(F80&gt;5,89,90))</f>
        <v>100</v>
      </c>
      <c r="J80" s="30" t="str">
        <f>IF(J79&gt;=100,"Гос.задание по гос.услуге выполнено в полном объеме",IF(J79&gt;=90,"Гос.задание по гос.услуге выполнено",IF(J79&lt;90,"Гос.задание по гос.услуге не выполнено")))</f>
        <v>Гос.задание по гос.услуге не выполнено</v>
      </c>
      <c r="K80" s="31" t="str">
        <f>IF(K79&gt;=100,"Гос.задание по гос.услуге выполнено в полном объеме",IF(K79&gt;=90,"Гос.задание по гос.услуге выполнено",IF(K79&lt;90,"Гос.задание по гос.услуге не выполнено")))</f>
        <v>Гос.задание по гос.услуге не выполнено</v>
      </c>
    </row>
    <row r="81" spans="1:11" ht="81.75" customHeight="1">
      <c r="A81" s="111"/>
      <c r="B81" s="26" t="s">
        <v>57</v>
      </c>
      <c r="C81" s="27" t="s">
        <v>17</v>
      </c>
      <c r="D81" s="28" t="s">
        <v>45</v>
      </c>
      <c r="E81" s="60">
        <v>90</v>
      </c>
      <c r="F81" s="62">
        <v>100</v>
      </c>
      <c r="G81" s="67" t="s">
        <v>50</v>
      </c>
      <c r="H81" s="70" t="s">
        <v>67</v>
      </c>
      <c r="I81" s="29">
        <f>IF(F81/E81*100&gt;100,100,F81/E81*100)</f>
        <v>100</v>
      </c>
      <c r="J81" s="32"/>
      <c r="K81" s="33"/>
    </row>
    <row r="82" spans="1:11" ht="45.75" customHeight="1">
      <c r="A82" s="111"/>
      <c r="B82" s="26" t="s">
        <v>58</v>
      </c>
      <c r="C82" s="27" t="s">
        <v>17</v>
      </c>
      <c r="D82" s="28" t="s">
        <v>20</v>
      </c>
      <c r="E82" s="60">
        <v>70</v>
      </c>
      <c r="F82" s="62">
        <v>60</v>
      </c>
      <c r="G82" s="67" t="s">
        <v>53</v>
      </c>
      <c r="H82" s="70" t="s">
        <v>54</v>
      </c>
      <c r="I82" s="29">
        <f>IF(F82/E82*100&gt;100,100,F82/E82*100)</f>
        <v>85.71428571428571</v>
      </c>
      <c r="J82" s="32"/>
      <c r="K82" s="33"/>
    </row>
    <row r="83" spans="1:11" ht="88.5" customHeight="1">
      <c r="A83" s="112"/>
      <c r="B83" s="26" t="s">
        <v>59</v>
      </c>
      <c r="C83" s="27" t="s">
        <v>17</v>
      </c>
      <c r="D83" s="28" t="s">
        <v>46</v>
      </c>
      <c r="E83" s="58">
        <v>95</v>
      </c>
      <c r="F83" s="63">
        <v>54.5</v>
      </c>
      <c r="G83" s="67" t="s">
        <v>55</v>
      </c>
      <c r="H83" s="70" t="s">
        <v>56</v>
      </c>
      <c r="I83" s="29">
        <f>IF(F83/E83*100&gt;100,100,F83/E83*100)</f>
        <v>57.36842105263158</v>
      </c>
      <c r="J83" s="34"/>
      <c r="K83" s="35"/>
    </row>
    <row r="84" spans="1:11" ht="87" customHeight="1" thickBot="1">
      <c r="A84" s="36" t="s">
        <v>21</v>
      </c>
      <c r="B84" s="37" t="s">
        <v>22</v>
      </c>
      <c r="C84" s="38" t="s">
        <v>23</v>
      </c>
      <c r="D84" s="38"/>
      <c r="E84" s="64">
        <v>349</v>
      </c>
      <c r="F84" s="65">
        <v>169</v>
      </c>
      <c r="G84" s="67" t="s">
        <v>50</v>
      </c>
      <c r="H84" s="67" t="s">
        <v>49</v>
      </c>
      <c r="I84" s="39">
        <f>IF(E84=0,0,IF(F84/E84*100&gt;110,110,F84/E84*100))</f>
        <v>48.42406876790831</v>
      </c>
      <c r="J84" s="40">
        <f>(I84)</f>
        <v>48.42406876790831</v>
      </c>
      <c r="K84" s="41" t="str">
        <f>IF(J84&gt;=100,"Гос.задание по гос.услуге выполнено в полном объеме",IF(J84&gt;=90,"Гос.задание по гос.услуге выполнено",IF(J84&lt;90,"Гос.задание по гос.услуге не выполнено")))</f>
        <v>Гос.задание по гос.услуге не выполнено</v>
      </c>
    </row>
    <row r="85" spans="1:11" ht="49.5" customHeight="1">
      <c r="A85" s="105" t="s">
        <v>36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7"/>
    </row>
    <row r="86" spans="1:11" ht="99" customHeight="1">
      <c r="A86" s="110" t="s">
        <v>16</v>
      </c>
      <c r="B86" s="20" t="s">
        <v>37</v>
      </c>
      <c r="C86" s="21" t="s">
        <v>17</v>
      </c>
      <c r="D86" s="22" t="s">
        <v>43</v>
      </c>
      <c r="E86" s="58">
        <v>10.9</v>
      </c>
      <c r="F86" s="73">
        <v>6.86</v>
      </c>
      <c r="G86" s="67" t="s">
        <v>50</v>
      </c>
      <c r="H86" s="67" t="s">
        <v>49</v>
      </c>
      <c r="I86" s="23">
        <f>IF(F86/E86*100&gt;100,100,F86/E86*100)</f>
        <v>62.93577981651376</v>
      </c>
      <c r="J86" s="66">
        <f>(I86+I87+I88+I89+I90)/5</f>
        <v>81.20369731668622</v>
      </c>
      <c r="K86" s="25">
        <f>IF(E91=0,J86,(J86+J91)/2)</f>
        <v>58.03304131889357</v>
      </c>
    </row>
    <row r="87" spans="1:11" ht="72" customHeight="1">
      <c r="A87" s="111"/>
      <c r="B87" s="26" t="s">
        <v>38</v>
      </c>
      <c r="C87" s="27" t="s">
        <v>18</v>
      </c>
      <c r="D87" s="28" t="s">
        <v>19</v>
      </c>
      <c r="E87" s="60">
        <v>0</v>
      </c>
      <c r="F87" s="61">
        <v>0</v>
      </c>
      <c r="G87" s="67" t="s">
        <v>50</v>
      </c>
      <c r="H87" s="67" t="s">
        <v>51</v>
      </c>
      <c r="I87" s="29">
        <f>IF(F87=0,100,IF(F87&gt;5,89,90))</f>
        <v>100</v>
      </c>
      <c r="J87" s="30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не выполнено</v>
      </c>
      <c r="K87" s="31" t="str">
        <f>IF(K86&gt;=100,"Гос.задание по гос.услуге выполнено в полном объеме",IF(K86&gt;=90,"Гос.задание по гос.услуге выполнено",IF(K86&lt;90,"Гос.задание по гос.услуге не выполнено")))</f>
        <v>Гос.задание по гос.услуге не выполнено</v>
      </c>
    </row>
    <row r="88" spans="1:11" ht="81" customHeight="1">
      <c r="A88" s="111"/>
      <c r="B88" s="26" t="s">
        <v>57</v>
      </c>
      <c r="C88" s="27" t="s">
        <v>17</v>
      </c>
      <c r="D88" s="28" t="s">
        <v>45</v>
      </c>
      <c r="E88" s="60">
        <v>90</v>
      </c>
      <c r="F88" s="62">
        <v>100</v>
      </c>
      <c r="G88" s="67" t="s">
        <v>50</v>
      </c>
      <c r="H88" s="70" t="s">
        <v>67</v>
      </c>
      <c r="I88" s="29">
        <f>IF(F88/E88*100&gt;100,100,F88/E88*100)</f>
        <v>100</v>
      </c>
      <c r="J88" s="32"/>
      <c r="K88" s="33"/>
    </row>
    <row r="89" spans="1:11" ht="65.25" customHeight="1">
      <c r="A89" s="111"/>
      <c r="B89" s="26" t="s">
        <v>58</v>
      </c>
      <c r="C89" s="27" t="s">
        <v>17</v>
      </c>
      <c r="D89" s="28" t="s">
        <v>20</v>
      </c>
      <c r="E89" s="60">
        <v>70</v>
      </c>
      <c r="F89" s="62">
        <v>60</v>
      </c>
      <c r="G89" s="67" t="s">
        <v>53</v>
      </c>
      <c r="H89" s="70" t="s">
        <v>54</v>
      </c>
      <c r="I89" s="29">
        <f>IF(F89/E89*100&gt;100,100,F89/E89*100)</f>
        <v>85.71428571428571</v>
      </c>
      <c r="J89" s="32"/>
      <c r="K89" s="33"/>
    </row>
    <row r="90" spans="1:11" ht="87.75" customHeight="1">
      <c r="A90" s="112"/>
      <c r="B90" s="26" t="s">
        <v>59</v>
      </c>
      <c r="C90" s="27" t="s">
        <v>17</v>
      </c>
      <c r="D90" s="28" t="s">
        <v>46</v>
      </c>
      <c r="E90" s="58">
        <v>95</v>
      </c>
      <c r="F90" s="63">
        <v>54.5</v>
      </c>
      <c r="G90" s="67" t="s">
        <v>55</v>
      </c>
      <c r="H90" s="70" t="s">
        <v>56</v>
      </c>
      <c r="I90" s="29">
        <f>IF(F90/E90*100&gt;100,100,F90/E90*100)</f>
        <v>57.36842105263158</v>
      </c>
      <c r="J90" s="34"/>
      <c r="K90" s="35"/>
    </row>
    <row r="91" spans="1:11" ht="76.5" customHeight="1" thickBot="1">
      <c r="A91" s="36" t="s">
        <v>21</v>
      </c>
      <c r="B91" s="37" t="s">
        <v>22</v>
      </c>
      <c r="C91" s="38" t="s">
        <v>23</v>
      </c>
      <c r="D91" s="38"/>
      <c r="E91" s="64">
        <v>109</v>
      </c>
      <c r="F91" s="65">
        <v>38</v>
      </c>
      <c r="G91" s="67" t="s">
        <v>50</v>
      </c>
      <c r="H91" s="67" t="s">
        <v>49</v>
      </c>
      <c r="I91" s="39">
        <f>IF(E91=0,0,IF(F91/E91*100&gt;110,110,F91/E91*100))</f>
        <v>34.862385321100916</v>
      </c>
      <c r="J91" s="40">
        <f>(I91)</f>
        <v>34.862385321100916</v>
      </c>
      <c r="K91" s="41" t="str">
        <f>IF(J91&gt;=100,"Гос.задание по гос.услуге выполнено в полном объеме",IF(J91&gt;=90,"Гос.задание по гос.услуге выполнено",IF(J91&lt;90,"Гос.задание по гос.услуге не выполнено")))</f>
        <v>Гос.задание по гос.услуге не выполнено</v>
      </c>
    </row>
    <row r="92" spans="1:11" ht="28.5" customHeight="1">
      <c r="A92" s="105" t="s">
        <v>34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ht="105" customHeight="1">
      <c r="A93" s="110" t="s">
        <v>16</v>
      </c>
      <c r="B93" s="20" t="s">
        <v>37</v>
      </c>
      <c r="C93" s="21" t="s">
        <v>17</v>
      </c>
      <c r="D93" s="22" t="s">
        <v>43</v>
      </c>
      <c r="E93" s="72">
        <v>16</v>
      </c>
      <c r="F93" s="73">
        <v>13.9</v>
      </c>
      <c r="G93" s="67" t="s">
        <v>50</v>
      </c>
      <c r="H93" s="67" t="s">
        <v>49</v>
      </c>
      <c r="I93" s="23">
        <f>IF(F93/E93*100&gt;100,100,F93/E93*100)</f>
        <v>86.875</v>
      </c>
      <c r="J93" s="66">
        <f>(I93+I94+I95+I96+I97)/5</f>
        <v>85.99154135338345</v>
      </c>
      <c r="K93" s="25">
        <f>IF(E98=0,J93,(J93+J98)/2)</f>
        <v>67.05827067669173</v>
      </c>
    </row>
    <row r="94" spans="1:11" ht="45.75" customHeight="1">
      <c r="A94" s="111"/>
      <c r="B94" s="26" t="s">
        <v>38</v>
      </c>
      <c r="C94" s="27" t="s">
        <v>18</v>
      </c>
      <c r="D94" s="28" t="s">
        <v>19</v>
      </c>
      <c r="E94" s="60">
        <v>0</v>
      </c>
      <c r="F94" s="61">
        <v>0</v>
      </c>
      <c r="G94" s="67" t="s">
        <v>50</v>
      </c>
      <c r="H94" s="67" t="s">
        <v>51</v>
      </c>
      <c r="I94" s="29">
        <f>IF(F94=0,100,IF(F94&gt;5,89,90))</f>
        <v>100</v>
      </c>
      <c r="J94" s="30" t="str">
        <f>IF(J93&gt;=100,"Гос.задание по гос.услуге выполнено в полном объеме",IF(J93&gt;=90,"Гос.задание по гос.услуге выполнено",IF(J93&lt;90,"Гос.задание по гос.услуге не выполнено")))</f>
        <v>Гос.задание по гос.услуге не выполнено</v>
      </c>
      <c r="K94" s="31" t="str">
        <f>IF(K93&gt;=100,"Гос.задание по гос.услуге выполнено в полном объеме",IF(K93&gt;=90,"Гос.задание по гос.услуге выполнено",IF(K93&lt;90,"Гос.задание по гос.услуге не выполнено")))</f>
        <v>Гос.задание по гос.услуге не выполнено</v>
      </c>
    </row>
    <row r="95" spans="1:11" ht="81.75" customHeight="1">
      <c r="A95" s="111"/>
      <c r="B95" s="26" t="s">
        <v>57</v>
      </c>
      <c r="C95" s="27" t="s">
        <v>17</v>
      </c>
      <c r="D95" s="28" t="s">
        <v>45</v>
      </c>
      <c r="E95" s="60">
        <v>90</v>
      </c>
      <c r="F95" s="62">
        <v>100</v>
      </c>
      <c r="G95" s="67" t="s">
        <v>50</v>
      </c>
      <c r="H95" s="70" t="s">
        <v>67</v>
      </c>
      <c r="I95" s="29">
        <f>IF(F95/E95*100&gt;100,100,F95/E95*100)</f>
        <v>100</v>
      </c>
      <c r="J95" s="32"/>
      <c r="K95" s="33"/>
    </row>
    <row r="96" spans="1:11" ht="64.5" customHeight="1">
      <c r="A96" s="111"/>
      <c r="B96" s="26" t="s">
        <v>58</v>
      </c>
      <c r="C96" s="27" t="s">
        <v>17</v>
      </c>
      <c r="D96" s="28" t="s">
        <v>20</v>
      </c>
      <c r="E96" s="60">
        <v>70</v>
      </c>
      <c r="F96" s="62">
        <v>60</v>
      </c>
      <c r="G96" s="67" t="s">
        <v>53</v>
      </c>
      <c r="H96" s="70" t="s">
        <v>54</v>
      </c>
      <c r="I96" s="29">
        <f>IF(F96/E96*100&gt;100,100,F96/E96*100)</f>
        <v>85.71428571428571</v>
      </c>
      <c r="J96" s="32"/>
      <c r="K96" s="33"/>
    </row>
    <row r="97" spans="1:11" ht="93" customHeight="1">
      <c r="A97" s="112"/>
      <c r="B97" s="26" t="s">
        <v>59</v>
      </c>
      <c r="C97" s="27" t="s">
        <v>17</v>
      </c>
      <c r="D97" s="28" t="s">
        <v>46</v>
      </c>
      <c r="E97" s="58">
        <v>95</v>
      </c>
      <c r="F97" s="63">
        <v>54.5</v>
      </c>
      <c r="G97" s="67" t="s">
        <v>55</v>
      </c>
      <c r="H97" s="70" t="s">
        <v>56</v>
      </c>
      <c r="I97" s="29">
        <f>IF(F97/E97*100&gt;100,100,F97/E97*100)</f>
        <v>57.36842105263158</v>
      </c>
      <c r="J97" s="34"/>
      <c r="K97" s="35"/>
    </row>
    <row r="98" spans="1:11" ht="73.5" customHeight="1" thickBot="1">
      <c r="A98" s="36" t="s">
        <v>21</v>
      </c>
      <c r="B98" s="37" t="s">
        <v>22</v>
      </c>
      <c r="C98" s="38" t="s">
        <v>23</v>
      </c>
      <c r="D98" s="38"/>
      <c r="E98" s="64">
        <v>160</v>
      </c>
      <c r="F98" s="65">
        <v>77</v>
      </c>
      <c r="G98" s="67" t="s">
        <v>50</v>
      </c>
      <c r="H98" s="67" t="s">
        <v>49</v>
      </c>
      <c r="I98" s="39">
        <f>IF(E98=0,0,IF(F98/E98*100&gt;110,110,F98/E98*100))</f>
        <v>48.125</v>
      </c>
      <c r="J98" s="40">
        <f>(I98)</f>
        <v>48.125</v>
      </c>
      <c r="K98" s="41" t="str">
        <f>IF(J98&gt;=100,"Гос.задание по гос.услуге выполнено в полном объеме",IF(J98&gt;=90,"Гос.задание по гос.услуге выполнено",IF(J98&lt;90,"Гос.задание по гос.услуге не выполнено")))</f>
        <v>Гос.задание по гос.услуге не выполнено</v>
      </c>
    </row>
    <row r="99" spans="1:11" ht="20.25" customHeight="1">
      <c r="A99" s="105" t="s">
        <v>35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7"/>
    </row>
    <row r="100" spans="1:11" ht="85.5" customHeight="1">
      <c r="A100" s="110" t="s">
        <v>16</v>
      </c>
      <c r="B100" s="20" t="s">
        <v>37</v>
      </c>
      <c r="C100" s="21" t="s">
        <v>17</v>
      </c>
      <c r="D100" s="22" t="s">
        <v>43</v>
      </c>
      <c r="E100" s="72">
        <v>25.6</v>
      </c>
      <c r="F100" s="73">
        <v>32.31</v>
      </c>
      <c r="G100" s="67" t="s">
        <v>50</v>
      </c>
      <c r="H100" s="67" t="s">
        <v>49</v>
      </c>
      <c r="I100" s="23">
        <f>IF(F100/E100*100&gt;100,100,F100/E100*100)</f>
        <v>100</v>
      </c>
      <c r="J100" s="66">
        <f>(I100+I101+I102+I103+I104)/5</f>
        <v>88.61654135338345</v>
      </c>
      <c r="K100" s="25">
        <f>IF(E105=0,J100,(J100+J105)/2)</f>
        <v>79.26920817669173</v>
      </c>
    </row>
    <row r="101" spans="1:11" ht="52.5" customHeight="1">
      <c r="A101" s="111"/>
      <c r="B101" s="26" t="s">
        <v>38</v>
      </c>
      <c r="C101" s="27" t="s">
        <v>18</v>
      </c>
      <c r="D101" s="28" t="s">
        <v>19</v>
      </c>
      <c r="E101" s="60">
        <v>0</v>
      </c>
      <c r="F101" s="61">
        <v>0</v>
      </c>
      <c r="G101" s="67" t="s">
        <v>50</v>
      </c>
      <c r="H101" s="67" t="s">
        <v>51</v>
      </c>
      <c r="I101" s="29">
        <f>IF(F101=0,100,IF(F101&gt;5,89,90))</f>
        <v>100</v>
      </c>
      <c r="J101" s="30" t="str">
        <f>IF(J100&gt;=100,"Гос.задание по гос.услуге выполнено в полном объеме",IF(J100&gt;=90,"Гос.задание по гос.услуге выполнено",IF(J100&lt;90,"Гос.задание по гос.услуге не выполнено")))</f>
        <v>Гос.задание по гос.услуге не выполнено</v>
      </c>
      <c r="K101" s="31" t="str">
        <f>IF(K100&gt;=100,"Гос.задание по гос.услуге выполнено в полном объеме",IF(K100&gt;=90,"Гос.задание по гос.услуге выполнено",IF(K100&lt;90,"Гос.задание по гос.услуге не выполнено")))</f>
        <v>Гос.задание по гос.услуге не выполнено</v>
      </c>
    </row>
    <row r="102" spans="1:11" ht="90.75" customHeight="1">
      <c r="A102" s="111"/>
      <c r="B102" s="26" t="s">
        <v>57</v>
      </c>
      <c r="C102" s="27" t="s">
        <v>17</v>
      </c>
      <c r="D102" s="28" t="s">
        <v>45</v>
      </c>
      <c r="E102" s="60">
        <v>90</v>
      </c>
      <c r="F102" s="62">
        <v>100</v>
      </c>
      <c r="G102" s="67" t="s">
        <v>50</v>
      </c>
      <c r="H102" s="70" t="s">
        <v>67</v>
      </c>
      <c r="I102" s="29">
        <f>IF(F102/E102*100&gt;100,100,F102/E102*100)</f>
        <v>100</v>
      </c>
      <c r="J102" s="32"/>
      <c r="K102" s="33"/>
    </row>
    <row r="103" spans="1:11" ht="66.75" customHeight="1">
      <c r="A103" s="111"/>
      <c r="B103" s="26" t="s">
        <v>58</v>
      </c>
      <c r="C103" s="27" t="s">
        <v>17</v>
      </c>
      <c r="D103" s="28" t="s">
        <v>20</v>
      </c>
      <c r="E103" s="60">
        <v>70</v>
      </c>
      <c r="F103" s="62">
        <v>60</v>
      </c>
      <c r="G103" s="67" t="s">
        <v>53</v>
      </c>
      <c r="H103" s="70" t="s">
        <v>54</v>
      </c>
      <c r="I103" s="29">
        <f>IF(F103/E103*100&gt;100,100,F103/E103*100)</f>
        <v>85.71428571428571</v>
      </c>
      <c r="J103" s="32"/>
      <c r="K103" s="33"/>
    </row>
    <row r="104" spans="1:11" ht="90" customHeight="1">
      <c r="A104" s="112"/>
      <c r="B104" s="26" t="s">
        <v>59</v>
      </c>
      <c r="C104" s="27" t="s">
        <v>17</v>
      </c>
      <c r="D104" s="28" t="s">
        <v>46</v>
      </c>
      <c r="E104" s="58">
        <v>95</v>
      </c>
      <c r="F104" s="63">
        <v>54.5</v>
      </c>
      <c r="G104" s="67" t="s">
        <v>55</v>
      </c>
      <c r="H104" s="70" t="s">
        <v>56</v>
      </c>
      <c r="I104" s="29">
        <f>IF(F104/E104*100&gt;100,100,F104/E104*100)</f>
        <v>57.36842105263158</v>
      </c>
      <c r="J104" s="34"/>
      <c r="K104" s="35"/>
    </row>
    <row r="105" spans="1:11" ht="78" customHeight="1" thickBot="1">
      <c r="A105" s="36" t="s">
        <v>21</v>
      </c>
      <c r="B105" s="37" t="s">
        <v>22</v>
      </c>
      <c r="C105" s="38" t="s">
        <v>23</v>
      </c>
      <c r="D105" s="38"/>
      <c r="E105" s="64">
        <v>256</v>
      </c>
      <c r="F105" s="65">
        <v>179</v>
      </c>
      <c r="G105" s="67" t="s">
        <v>50</v>
      </c>
      <c r="H105" s="67" t="s">
        <v>49</v>
      </c>
      <c r="I105" s="39">
        <f>IF(E105=0,0,IF(F105/E105*100&gt;110,110,F105/E105*100))</f>
        <v>69.921875</v>
      </c>
      <c r="J105" s="40">
        <f>(I105)</f>
        <v>69.921875</v>
      </c>
      <c r="K105" s="41" t="str">
        <f>IF(J105&gt;=100,"Гос.задание по гос.услуге выполнено в полном объеме",IF(J105&gt;=90,"Гос.задание по гос.услуге выполнено",IF(J105&lt;90,"Гос.задание по гос.услуге не выполнено")))</f>
        <v>Гос.задание по гос.услуге не выполнено</v>
      </c>
    </row>
    <row r="106" spans="1:11" ht="20.25" customHeight="1">
      <c r="A106" s="105" t="s">
        <v>39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7"/>
    </row>
    <row r="107" spans="1:11" ht="85.5" customHeight="1">
      <c r="A107" s="110" t="s">
        <v>16</v>
      </c>
      <c r="B107" s="20" t="s">
        <v>37</v>
      </c>
      <c r="C107" s="21" t="s">
        <v>17</v>
      </c>
      <c r="D107" s="22" t="s">
        <v>43</v>
      </c>
      <c r="E107" s="72">
        <v>0</v>
      </c>
      <c r="F107" s="73">
        <v>0.72</v>
      </c>
      <c r="G107" s="67" t="s">
        <v>48</v>
      </c>
      <c r="H107" s="67" t="s">
        <v>49</v>
      </c>
      <c r="I107" s="23">
        <v>100</v>
      </c>
      <c r="J107" s="66">
        <f>(I107+I108+I109+I110+I111)/5</f>
        <v>88.61654135338345</v>
      </c>
      <c r="K107" s="25">
        <f>IF(E112=0,J107,(J107+J112)/2)</f>
        <v>88.61654135338345</v>
      </c>
    </row>
    <row r="108" spans="1:11" ht="52.5" customHeight="1">
      <c r="A108" s="111"/>
      <c r="B108" s="26" t="s">
        <v>38</v>
      </c>
      <c r="C108" s="27" t="s">
        <v>18</v>
      </c>
      <c r="D108" s="28" t="s">
        <v>19</v>
      </c>
      <c r="E108" s="60">
        <v>0</v>
      </c>
      <c r="F108" s="61">
        <v>0</v>
      </c>
      <c r="G108" s="67" t="s">
        <v>50</v>
      </c>
      <c r="H108" s="67" t="s">
        <v>51</v>
      </c>
      <c r="I108" s="29">
        <f>IF(F108=0,100,IF(F108&gt;5,89,90))</f>
        <v>100</v>
      </c>
      <c r="J108" s="30" t="str">
        <f>IF(J107&gt;=100,"Гос.задание по гос.услуге выполнено в полном объеме",IF(J107&gt;=90,"Гос.задание по гос.услуге выполнено",IF(J107&lt;90,"Гос.задание по гос.услуге не выполнено")))</f>
        <v>Гос.задание по гос.услуге не выполнено</v>
      </c>
      <c r="K108" s="31" t="str">
        <f>IF(K107&gt;=100,"Гос.задание по гос.услуге выполнено в полном объеме",IF(K107&gt;=90,"Гос.задание по гос.услуге выполнено",IF(K107&lt;90,"Гос.задание по гос.услуге не выполнено")))</f>
        <v>Гос.задание по гос.услуге не выполнено</v>
      </c>
    </row>
    <row r="109" spans="1:11" ht="90.75" customHeight="1">
      <c r="A109" s="111"/>
      <c r="B109" s="26" t="s">
        <v>57</v>
      </c>
      <c r="C109" s="27" t="s">
        <v>17</v>
      </c>
      <c r="D109" s="28" t="s">
        <v>45</v>
      </c>
      <c r="E109" s="60">
        <v>90</v>
      </c>
      <c r="F109" s="62">
        <v>100</v>
      </c>
      <c r="G109" s="67" t="s">
        <v>50</v>
      </c>
      <c r="H109" s="70" t="s">
        <v>67</v>
      </c>
      <c r="I109" s="29">
        <f>IF(F109/E109*100&gt;100,100,F109/E109*100)</f>
        <v>100</v>
      </c>
      <c r="J109" s="32"/>
      <c r="K109" s="33"/>
    </row>
    <row r="110" spans="1:11" ht="33.75" customHeight="1">
      <c r="A110" s="111"/>
      <c r="B110" s="26" t="s">
        <v>58</v>
      </c>
      <c r="C110" s="27" t="s">
        <v>17</v>
      </c>
      <c r="D110" s="28" t="s">
        <v>20</v>
      </c>
      <c r="E110" s="60">
        <v>70</v>
      </c>
      <c r="F110" s="62">
        <v>60</v>
      </c>
      <c r="G110" s="67" t="s">
        <v>53</v>
      </c>
      <c r="H110" s="70" t="s">
        <v>54</v>
      </c>
      <c r="I110" s="29">
        <f>IF(F110/E110*100&gt;100,100,F110/E110*100)</f>
        <v>85.71428571428571</v>
      </c>
      <c r="J110" s="32"/>
      <c r="K110" s="33"/>
    </row>
    <row r="111" spans="1:11" ht="90" customHeight="1">
      <c r="A111" s="112"/>
      <c r="B111" s="26" t="s">
        <v>59</v>
      </c>
      <c r="C111" s="27" t="s">
        <v>17</v>
      </c>
      <c r="D111" s="28" t="s">
        <v>46</v>
      </c>
      <c r="E111" s="58">
        <v>95</v>
      </c>
      <c r="F111" s="63">
        <v>54.5</v>
      </c>
      <c r="G111" s="67" t="s">
        <v>55</v>
      </c>
      <c r="H111" s="70" t="s">
        <v>56</v>
      </c>
      <c r="I111" s="29">
        <f>IF(F111/E111*100&gt;100,100,F111/E111*100)</f>
        <v>57.36842105263158</v>
      </c>
      <c r="J111" s="34"/>
      <c r="K111" s="35"/>
    </row>
    <row r="112" spans="1:11" ht="78" customHeight="1" thickBot="1">
      <c r="A112" s="36" t="s">
        <v>21</v>
      </c>
      <c r="B112" s="37" t="s">
        <v>22</v>
      </c>
      <c r="C112" s="38" t="s">
        <v>23</v>
      </c>
      <c r="D112" s="38"/>
      <c r="E112" s="64">
        <v>0</v>
      </c>
      <c r="F112" s="65">
        <v>4</v>
      </c>
      <c r="G112" s="67" t="s">
        <v>48</v>
      </c>
      <c r="H112" s="67" t="s">
        <v>49</v>
      </c>
      <c r="I112" s="39">
        <v>110</v>
      </c>
      <c r="J112" s="40">
        <f>(I112)</f>
        <v>110</v>
      </c>
      <c r="K112" s="41" t="str">
        <f>IF(J112&gt;=100,"Гос.задание по гос.услуге выполнено в полном объеме",IF(J112&gt;=90,"Гос.задание по гос.услуге выполнено",IF(J112&lt;90,"Гос.задание по гос.услуге не выполнено")))</f>
        <v>Гос.задание по гос.услуге выполнено в полном объеме</v>
      </c>
    </row>
    <row r="113" spans="1:15" ht="20.25" customHeight="1">
      <c r="A113" s="108" t="s">
        <v>42</v>
      </c>
      <c r="B113" s="122" t="s">
        <v>40</v>
      </c>
      <c r="C113" s="122"/>
      <c r="D113" s="122"/>
      <c r="E113" s="122"/>
      <c r="F113" s="122"/>
      <c r="G113" s="122"/>
      <c r="H113" s="122"/>
      <c r="I113" s="122"/>
      <c r="J113" s="122"/>
      <c r="K113" s="77">
        <f>(K116+K121+K126+K131+K137)/5</f>
        <v>7.245614035087719</v>
      </c>
      <c r="L113" s="78"/>
      <c r="M113" s="2"/>
      <c r="N113" s="2"/>
      <c r="O113" s="2"/>
    </row>
    <row r="114" spans="1:15" ht="48" customHeight="1" thickBot="1">
      <c r="A114" s="109"/>
      <c r="B114" s="123"/>
      <c r="C114" s="123"/>
      <c r="D114" s="123"/>
      <c r="E114" s="123"/>
      <c r="F114" s="123"/>
      <c r="G114" s="123"/>
      <c r="H114" s="123"/>
      <c r="I114" s="123"/>
      <c r="J114" s="123"/>
      <c r="K114" s="14" t="str">
        <f>IF(K113&gt;=100,"Гос.задание по гос.услуге выполнено в полном объеме",IF(K113&gt;=90,"Гос.задание по гос.услуге выполнено",IF(K113&lt;90,"Гос.задание по гос.услуге не выполнено")))</f>
        <v>Гос.задание по гос.услуге не выполнено</v>
      </c>
      <c r="L114" s="2"/>
      <c r="M114" s="2"/>
      <c r="N114" s="2"/>
      <c r="O114" s="2"/>
    </row>
    <row r="115" spans="1:11" ht="24.75" customHeight="1">
      <c r="A115" s="105" t="s">
        <v>31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</row>
    <row r="116" spans="1:11" ht="85.5" customHeight="1">
      <c r="A116" s="102" t="s">
        <v>16</v>
      </c>
      <c r="B116" s="20" t="s">
        <v>37</v>
      </c>
      <c r="C116" s="21" t="s">
        <v>17</v>
      </c>
      <c r="D116" s="22" t="s">
        <v>43</v>
      </c>
      <c r="E116" s="76">
        <v>0.3</v>
      </c>
      <c r="F116" s="73">
        <v>0.18</v>
      </c>
      <c r="G116" s="67" t="s">
        <v>60</v>
      </c>
      <c r="H116" s="67" t="s">
        <v>49</v>
      </c>
      <c r="I116" s="23">
        <f>IF(F116/E116*100&gt;100,100,F116/E116*100)</f>
        <v>60</v>
      </c>
      <c r="J116" s="66">
        <f>(I116+I117+I118)/3</f>
        <v>39.12280701754386</v>
      </c>
      <c r="K116" s="25">
        <f>IF(E119=0,J116,(J116+J119)/2)</f>
        <v>36.228070175438596</v>
      </c>
    </row>
    <row r="117" spans="1:11" ht="82.5" customHeight="1">
      <c r="A117" s="103"/>
      <c r="B117" s="26" t="s">
        <v>61</v>
      </c>
      <c r="C117" s="27" t="s">
        <v>17</v>
      </c>
      <c r="D117" s="28" t="s">
        <v>44</v>
      </c>
      <c r="E117" s="60">
        <v>90</v>
      </c>
      <c r="F117" s="62">
        <v>0</v>
      </c>
      <c r="G117" s="67" t="s">
        <v>50</v>
      </c>
      <c r="H117" s="67" t="s">
        <v>67</v>
      </c>
      <c r="I117" s="29">
        <f>IF(F117/E117*100&gt;100,100,F117/E117*100)</f>
        <v>0</v>
      </c>
      <c r="J117" s="32"/>
      <c r="K117" s="33"/>
    </row>
    <row r="118" spans="1:11" ht="90" customHeight="1">
      <c r="A118" s="104"/>
      <c r="B118" s="26" t="s">
        <v>62</v>
      </c>
      <c r="C118" s="27" t="s">
        <v>17</v>
      </c>
      <c r="D118" s="28" t="s">
        <v>46</v>
      </c>
      <c r="E118" s="58">
        <v>95</v>
      </c>
      <c r="F118" s="63">
        <v>54.5</v>
      </c>
      <c r="G118" s="67" t="s">
        <v>55</v>
      </c>
      <c r="H118" s="70" t="s">
        <v>56</v>
      </c>
      <c r="I118" s="29">
        <f>IF(F118/E118*100&gt;100,100,F118/E118*100)</f>
        <v>57.36842105263158</v>
      </c>
      <c r="J118" s="34"/>
      <c r="K118" s="35"/>
    </row>
    <row r="119" spans="1:11" ht="78" customHeight="1" thickBot="1">
      <c r="A119" s="36" t="s">
        <v>21</v>
      </c>
      <c r="B119" s="37" t="s">
        <v>22</v>
      </c>
      <c r="C119" s="38" t="s">
        <v>23</v>
      </c>
      <c r="D119" s="38"/>
      <c r="E119" s="64">
        <v>3</v>
      </c>
      <c r="F119" s="65">
        <v>1</v>
      </c>
      <c r="G119" s="67" t="s">
        <v>60</v>
      </c>
      <c r="H119" s="67" t="s">
        <v>49</v>
      </c>
      <c r="I119" s="39">
        <f>IF(E119=0,0,IF(F119/E119*100&gt;110,110,F119/E119*100))</f>
        <v>33.33333333333333</v>
      </c>
      <c r="J119" s="40">
        <f>(I119)</f>
        <v>33.33333333333333</v>
      </c>
      <c r="K119" s="41" t="str">
        <f>IF(J119&gt;=100,"Гос.задание по гос.услуге выполнено в полном объеме",IF(J119&gt;=90,"Гос.задание по гос.услуге выполнено",IF(J119&lt;90,"Гос.задание по гос.услуге не выполнено")))</f>
        <v>Гос.задание по гос.услуге не выполнено</v>
      </c>
    </row>
    <row r="120" spans="1:11" ht="22.5" customHeight="1">
      <c r="A120" s="105" t="s">
        <v>32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7"/>
    </row>
    <row r="121" spans="1:11" ht="85.5" customHeight="1">
      <c r="A121" s="102" t="s">
        <v>16</v>
      </c>
      <c r="B121" s="20" t="s">
        <v>37</v>
      </c>
      <c r="C121" s="21" t="s">
        <v>17</v>
      </c>
      <c r="D121" s="22" t="s">
        <v>43</v>
      </c>
      <c r="E121" s="76">
        <v>0.3</v>
      </c>
      <c r="F121" s="59">
        <v>0</v>
      </c>
      <c r="G121" s="67" t="s">
        <v>60</v>
      </c>
      <c r="H121" s="67" t="s">
        <v>49</v>
      </c>
      <c r="I121" s="23">
        <f>IF(F121/E121*100&gt;100,100,F121/E121*100)</f>
        <v>0</v>
      </c>
      <c r="J121" s="66">
        <f>(I121+I122+I123)/3</f>
        <v>0</v>
      </c>
      <c r="K121" s="25">
        <f>IF(E124=0,J121,(J121+J124)/2)</f>
        <v>0</v>
      </c>
    </row>
    <row r="122" spans="1:11" ht="90.75" customHeight="1">
      <c r="A122" s="103"/>
      <c r="B122" s="26" t="s">
        <v>63</v>
      </c>
      <c r="C122" s="27" t="s">
        <v>17</v>
      </c>
      <c r="D122" s="28" t="s">
        <v>45</v>
      </c>
      <c r="E122" s="60">
        <v>90</v>
      </c>
      <c r="F122" s="62">
        <v>0</v>
      </c>
      <c r="G122" s="67" t="s">
        <v>50</v>
      </c>
      <c r="H122" s="67" t="s">
        <v>67</v>
      </c>
      <c r="I122" s="29">
        <f>IF(F122/E122*100&gt;100,100,F122/E122*100)</f>
        <v>0</v>
      </c>
      <c r="J122" s="32"/>
      <c r="K122" s="33"/>
    </row>
    <row r="123" spans="1:11" ht="90" customHeight="1">
      <c r="A123" s="104"/>
      <c r="B123" s="26" t="s">
        <v>62</v>
      </c>
      <c r="C123" s="27" t="s">
        <v>17</v>
      </c>
      <c r="D123" s="28" t="s">
        <v>46</v>
      </c>
      <c r="E123" s="58">
        <v>95</v>
      </c>
      <c r="F123" s="63">
        <v>0</v>
      </c>
      <c r="G123" s="67" t="s">
        <v>55</v>
      </c>
      <c r="H123" s="70" t="s">
        <v>56</v>
      </c>
      <c r="I123" s="29">
        <f>IF(F123/E123*100&gt;100,100,F123/E123*100)</f>
        <v>0</v>
      </c>
      <c r="J123" s="34"/>
      <c r="K123" s="35"/>
    </row>
    <row r="124" spans="1:11" ht="78" customHeight="1" thickBot="1">
      <c r="A124" s="36" t="s">
        <v>21</v>
      </c>
      <c r="B124" s="37" t="s">
        <v>22</v>
      </c>
      <c r="C124" s="38" t="s">
        <v>23</v>
      </c>
      <c r="D124" s="38"/>
      <c r="E124" s="64">
        <v>3</v>
      </c>
      <c r="F124" s="65">
        <v>0</v>
      </c>
      <c r="G124" s="67" t="s">
        <v>60</v>
      </c>
      <c r="H124" s="67" t="s">
        <v>49</v>
      </c>
      <c r="I124" s="39">
        <f>IF(E124=0,0,IF(F124/E124*100&gt;110,110,F124/E124*100))</f>
        <v>0</v>
      </c>
      <c r="J124" s="40">
        <f>(I124)</f>
        <v>0</v>
      </c>
      <c r="K124" s="41" t="str">
        <f>IF(J124&gt;=100,"Гос.задание по гос.услуге выполнено в полном объеме",IF(J124&gt;=90,"Гос.задание по гос.услуге выполнено",IF(J124&lt;90,"Гос.задание по гос.услуге не выполнено")))</f>
        <v>Гос.задание по гос.услуге не выполнено</v>
      </c>
    </row>
    <row r="125" spans="1:11" ht="30.75" customHeight="1">
      <c r="A125" s="105" t="s">
        <v>36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7"/>
    </row>
    <row r="126" spans="1:11" ht="86.25" customHeight="1">
      <c r="A126" s="102" t="s">
        <v>16</v>
      </c>
      <c r="B126" s="20" t="s">
        <v>37</v>
      </c>
      <c r="C126" s="21" t="s">
        <v>17</v>
      </c>
      <c r="D126" s="22" t="s">
        <v>43</v>
      </c>
      <c r="E126" s="76">
        <v>0.2</v>
      </c>
      <c r="F126" s="59">
        <v>0</v>
      </c>
      <c r="G126" s="67" t="s">
        <v>60</v>
      </c>
      <c r="H126" s="67" t="s">
        <v>49</v>
      </c>
      <c r="I126" s="23">
        <f>IF(F126/E126*100&gt;100,100,F126/E126*100)</f>
        <v>0</v>
      </c>
      <c r="J126" s="66">
        <f>(I126+I127+I128)/3</f>
        <v>0</v>
      </c>
      <c r="K126" s="25">
        <f>IF(E129=0,J126,(J126+J129)/2)</f>
        <v>0</v>
      </c>
    </row>
    <row r="127" spans="1:11" ht="90.75" customHeight="1">
      <c r="A127" s="103"/>
      <c r="B127" s="26" t="s">
        <v>63</v>
      </c>
      <c r="C127" s="27" t="s">
        <v>17</v>
      </c>
      <c r="D127" s="28" t="s">
        <v>45</v>
      </c>
      <c r="E127" s="60">
        <v>90</v>
      </c>
      <c r="F127" s="62">
        <v>0</v>
      </c>
      <c r="G127" s="67" t="s">
        <v>50</v>
      </c>
      <c r="H127" s="67" t="s">
        <v>67</v>
      </c>
      <c r="I127" s="29">
        <f>IF(F127/E127*100&gt;100,100,F127/E127*100)</f>
        <v>0</v>
      </c>
      <c r="J127" s="32"/>
      <c r="K127" s="33"/>
    </row>
    <row r="128" spans="1:11" ht="90" customHeight="1">
      <c r="A128" s="104"/>
      <c r="B128" s="26" t="s">
        <v>62</v>
      </c>
      <c r="C128" s="27" t="s">
        <v>17</v>
      </c>
      <c r="D128" s="28" t="s">
        <v>46</v>
      </c>
      <c r="E128" s="58">
        <v>95</v>
      </c>
      <c r="F128" s="63">
        <v>0</v>
      </c>
      <c r="G128" s="67" t="s">
        <v>55</v>
      </c>
      <c r="H128" s="70" t="s">
        <v>56</v>
      </c>
      <c r="I128" s="29">
        <f>IF(F128/E128*100&gt;100,100,F128/E128*100)</f>
        <v>0</v>
      </c>
      <c r="J128" s="34"/>
      <c r="K128" s="35"/>
    </row>
    <row r="129" spans="1:11" ht="78" customHeight="1" thickBot="1">
      <c r="A129" s="36" t="s">
        <v>21</v>
      </c>
      <c r="B129" s="37" t="s">
        <v>22</v>
      </c>
      <c r="C129" s="38" t="s">
        <v>23</v>
      </c>
      <c r="D129" s="38"/>
      <c r="E129" s="64">
        <v>2</v>
      </c>
      <c r="F129" s="65">
        <v>0</v>
      </c>
      <c r="G129" s="67" t="s">
        <v>60</v>
      </c>
      <c r="H129" s="67" t="s">
        <v>49</v>
      </c>
      <c r="I129" s="39">
        <f>IF(E129=0,0,IF(F129/E129*100&gt;110,110,F129/E129*100))</f>
        <v>0</v>
      </c>
      <c r="J129" s="40">
        <f>(I129)</f>
        <v>0</v>
      </c>
      <c r="K129" s="41" t="str">
        <f>IF(J129&gt;=100,"Гос.задание по гос.услуге выполнено в полном объеме",IF(J129&gt;=90,"Гос.задание по гос.услуге выполнено",IF(J129&lt;90,"Гос.задание по гос.услуге не выполнено")))</f>
        <v>Гос.задание по гос.услуге не выполнено</v>
      </c>
    </row>
    <row r="130" spans="1:11" ht="24.75" customHeight="1">
      <c r="A130" s="105" t="s">
        <v>34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7"/>
    </row>
    <row r="131" spans="1:11" ht="79.5" customHeight="1">
      <c r="A131" s="102" t="s">
        <v>16</v>
      </c>
      <c r="B131" s="20" t="s">
        <v>37</v>
      </c>
      <c r="C131" s="21" t="s">
        <v>17</v>
      </c>
      <c r="D131" s="22" t="s">
        <v>43</v>
      </c>
      <c r="E131" s="58">
        <v>0.3</v>
      </c>
      <c r="F131" s="59">
        <v>0</v>
      </c>
      <c r="G131" s="67" t="s">
        <v>60</v>
      </c>
      <c r="H131" s="67" t="s">
        <v>49</v>
      </c>
      <c r="I131" s="23">
        <f>IF(F131/E131*100&gt;100,100,F131/E131*100)</f>
        <v>0</v>
      </c>
      <c r="J131" s="66">
        <f>(I131+I132+I133)/3</f>
        <v>0</v>
      </c>
      <c r="K131" s="25">
        <f>IF(E134=0,J131,(J131+J134)/2)</f>
        <v>0</v>
      </c>
    </row>
    <row r="132" spans="1:11" ht="79.5" customHeight="1">
      <c r="A132" s="103"/>
      <c r="B132" s="26" t="s">
        <v>63</v>
      </c>
      <c r="C132" s="27" t="s">
        <v>17</v>
      </c>
      <c r="D132" s="28" t="s">
        <v>45</v>
      </c>
      <c r="E132" s="60">
        <v>90</v>
      </c>
      <c r="F132" s="62">
        <v>0</v>
      </c>
      <c r="G132" s="67" t="s">
        <v>50</v>
      </c>
      <c r="H132" s="67" t="s">
        <v>67</v>
      </c>
      <c r="I132" s="29">
        <f>IF(F132/E132*100&gt;100,100,F132/E132*100)</f>
        <v>0</v>
      </c>
      <c r="J132" s="32"/>
      <c r="K132" s="33"/>
    </row>
    <row r="133" spans="1:11" ht="79.5" customHeight="1">
      <c r="A133" s="104"/>
      <c r="B133" s="26" t="s">
        <v>62</v>
      </c>
      <c r="C133" s="27" t="s">
        <v>17</v>
      </c>
      <c r="D133" s="28" t="s">
        <v>46</v>
      </c>
      <c r="E133" s="58">
        <v>95</v>
      </c>
      <c r="F133" s="63">
        <v>0</v>
      </c>
      <c r="G133" s="67" t="s">
        <v>55</v>
      </c>
      <c r="H133" s="70" t="s">
        <v>56</v>
      </c>
      <c r="I133" s="29">
        <f>IF(F133/E133*100&gt;100,100,F133/E133*100)</f>
        <v>0</v>
      </c>
      <c r="J133" s="34"/>
      <c r="K133" s="35"/>
    </row>
    <row r="134" spans="1:11" ht="79.5" customHeight="1" thickBot="1">
      <c r="A134" s="36" t="s">
        <v>21</v>
      </c>
      <c r="B134" s="37" t="s">
        <v>22</v>
      </c>
      <c r="C134" s="38" t="s">
        <v>23</v>
      </c>
      <c r="D134" s="38"/>
      <c r="E134" s="64">
        <v>3</v>
      </c>
      <c r="F134" s="65">
        <v>0</v>
      </c>
      <c r="G134" s="67" t="s">
        <v>60</v>
      </c>
      <c r="H134" s="67" t="s">
        <v>49</v>
      </c>
      <c r="I134" s="39">
        <f>IF(E134=0,0,IF(F134/E134*100&gt;110,110,F134/E134*100))</f>
        <v>0</v>
      </c>
      <c r="J134" s="40">
        <f>(I134)</f>
        <v>0</v>
      </c>
      <c r="K134" s="41" t="str">
        <f>IF(J134&gt;=100,"Гос.задание по гос.услуге выполнено в полном объеме",IF(J134&gt;=90,"Гос.задание по гос.услуге выполнено",IF(J134&lt;90,"Гос.задание по гос.услуге не выполнено")))</f>
        <v>Гос.задание по гос.услуге не выполнено</v>
      </c>
    </row>
    <row r="135" ht="2.25" customHeight="1" thickBot="1"/>
    <row r="136" spans="1:11" ht="36" customHeight="1">
      <c r="A136" s="105" t="s">
        <v>35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7"/>
    </row>
    <row r="137" spans="1:11" ht="79.5" customHeight="1">
      <c r="A137" s="102" t="s">
        <v>16</v>
      </c>
      <c r="B137" s="20" t="s">
        <v>37</v>
      </c>
      <c r="C137" s="21" t="s">
        <v>17</v>
      </c>
      <c r="D137" s="22" t="s">
        <v>43</v>
      </c>
      <c r="E137" s="76">
        <v>0.1</v>
      </c>
      <c r="F137" s="59">
        <v>0</v>
      </c>
      <c r="G137" s="67" t="s">
        <v>60</v>
      </c>
      <c r="H137" s="67" t="s">
        <v>49</v>
      </c>
      <c r="I137" s="23">
        <f>IF(F137/E137*100&gt;100,100,F137/E137*100)</f>
        <v>0</v>
      </c>
      <c r="J137" s="66">
        <f>(I137+I138+I139)/3</f>
        <v>0</v>
      </c>
      <c r="K137" s="25">
        <f>IF(E140=0,J137,(J137+J140)/2)</f>
        <v>0</v>
      </c>
    </row>
    <row r="138" spans="1:11" ht="79.5" customHeight="1">
      <c r="A138" s="103"/>
      <c r="B138" s="26" t="s">
        <v>63</v>
      </c>
      <c r="C138" s="27" t="s">
        <v>17</v>
      </c>
      <c r="D138" s="28" t="s">
        <v>45</v>
      </c>
      <c r="E138" s="60">
        <v>90</v>
      </c>
      <c r="F138" s="62">
        <v>0</v>
      </c>
      <c r="G138" s="67" t="s">
        <v>50</v>
      </c>
      <c r="H138" s="67" t="s">
        <v>67</v>
      </c>
      <c r="I138" s="29">
        <f>IF(F138/E138*100&gt;100,100,F138/E138*100)</f>
        <v>0</v>
      </c>
      <c r="J138" s="32"/>
      <c r="K138" s="33"/>
    </row>
    <row r="139" spans="1:11" ht="79.5" customHeight="1">
      <c r="A139" s="104"/>
      <c r="B139" s="26" t="s">
        <v>62</v>
      </c>
      <c r="C139" s="27" t="s">
        <v>17</v>
      </c>
      <c r="D139" s="28" t="s">
        <v>46</v>
      </c>
      <c r="E139" s="58">
        <v>95</v>
      </c>
      <c r="F139" s="63">
        <v>0</v>
      </c>
      <c r="G139" s="67" t="s">
        <v>55</v>
      </c>
      <c r="H139" s="70" t="s">
        <v>56</v>
      </c>
      <c r="I139" s="29">
        <f>IF(F139/E139*100&gt;100,100,F139/E139*100)</f>
        <v>0</v>
      </c>
      <c r="J139" s="34"/>
      <c r="K139" s="35"/>
    </row>
    <row r="140" spans="1:11" ht="82.5" customHeight="1" thickBot="1">
      <c r="A140" s="36" t="s">
        <v>21</v>
      </c>
      <c r="B140" s="37" t="s">
        <v>22</v>
      </c>
      <c r="C140" s="38" t="s">
        <v>23</v>
      </c>
      <c r="D140" s="38"/>
      <c r="E140" s="64">
        <v>1</v>
      </c>
      <c r="F140" s="65">
        <v>0</v>
      </c>
      <c r="G140" s="67" t="s">
        <v>60</v>
      </c>
      <c r="H140" s="67" t="s">
        <v>49</v>
      </c>
      <c r="I140" s="39">
        <f>IF(E140=0,0,IF(F140/E140*100&gt;110,110,F140/E140*100))</f>
        <v>0</v>
      </c>
      <c r="J140" s="40">
        <f>(I140)</f>
        <v>0</v>
      </c>
      <c r="K140" s="41" t="str">
        <f>IF(J140&gt;=100,"Гос.задание по гос.услуге выполнено в полном объеме",IF(J140&gt;=90,"Гос.задание по гос.услуге выполнено",IF(J140&lt;90,"Гос.задание по гос.услуге не выполнено")))</f>
        <v>Гос.задание по гос.услуге не выполнено</v>
      </c>
    </row>
    <row r="142" ht="15.75" thickBot="1"/>
    <row r="143" spans="1:15" ht="29.25" customHeight="1">
      <c r="A143" s="116" t="s">
        <v>27</v>
      </c>
      <c r="B143" s="131"/>
      <c r="C143" s="131"/>
      <c r="D143" s="131"/>
      <c r="E143" s="131"/>
      <c r="F143" s="131"/>
      <c r="G143" s="131"/>
      <c r="H143" s="131"/>
      <c r="I143" s="131"/>
      <c r="J143" s="132"/>
      <c r="K143" s="44">
        <f>K7</f>
        <v>65.80420748841802</v>
      </c>
      <c r="L143" s="2"/>
      <c r="M143" s="2"/>
      <c r="N143" s="2"/>
      <c r="O143" s="2"/>
    </row>
    <row r="144" spans="1:15" ht="48" customHeight="1" thickBot="1">
      <c r="A144" s="133"/>
      <c r="B144" s="134"/>
      <c r="C144" s="134"/>
      <c r="D144" s="134"/>
      <c r="E144" s="134"/>
      <c r="F144" s="134"/>
      <c r="G144" s="134"/>
      <c r="H144" s="134"/>
      <c r="I144" s="134"/>
      <c r="J144" s="135"/>
      <c r="K144" s="45" t="str">
        <f>IF(K143&gt;=100,"Гос.задание выполнено в полном объеме",IF(K143&gt;=90,"Гос.задание выполнено",IF(K143&lt;90,"Гос.задание не выполнено")))</f>
        <v>Гос.задание не выполнено</v>
      </c>
      <c r="L144" s="2"/>
      <c r="M144" s="2"/>
      <c r="N144" s="2"/>
      <c r="O144" s="2"/>
    </row>
    <row r="145" spans="1:15" ht="20.25" customHeight="1">
      <c r="A145" s="116" t="s">
        <v>28</v>
      </c>
      <c r="B145" s="131"/>
      <c r="C145" s="131"/>
      <c r="D145" s="131"/>
      <c r="E145" s="131"/>
      <c r="F145" s="131"/>
      <c r="G145" s="131"/>
      <c r="H145" s="131"/>
      <c r="I145" s="131"/>
      <c r="J145" s="132"/>
      <c r="K145" s="44">
        <f>K53</f>
        <v>77.18407120461411</v>
      </c>
      <c r="L145" s="2"/>
      <c r="M145" s="2"/>
      <c r="N145" s="2"/>
      <c r="O145" s="2"/>
    </row>
    <row r="146" spans="1:15" ht="48.75" customHeight="1" thickBot="1">
      <c r="A146" s="133"/>
      <c r="B146" s="134"/>
      <c r="C146" s="134"/>
      <c r="D146" s="134"/>
      <c r="E146" s="134"/>
      <c r="F146" s="134"/>
      <c r="G146" s="134"/>
      <c r="H146" s="134"/>
      <c r="I146" s="134"/>
      <c r="J146" s="135"/>
      <c r="K146" s="45" t="str">
        <f>IF(K145&gt;=100,"Гос.задание выполнено в полном объеме",IF(K145&gt;=90,"Гос.задание выполнено",IF(K145&lt;90,"Гос.задание не выполнено")))</f>
        <v>Гос.задание не выполнено</v>
      </c>
      <c r="L146" s="2"/>
      <c r="M146" s="2"/>
      <c r="N146" s="2"/>
      <c r="O146" s="2"/>
    </row>
    <row r="147" spans="1:15" ht="20.25" customHeight="1">
      <c r="A147" s="116" t="s">
        <v>41</v>
      </c>
      <c r="B147" s="117"/>
      <c r="C147" s="117"/>
      <c r="D147" s="117"/>
      <c r="E147" s="117"/>
      <c r="F147" s="117"/>
      <c r="G147" s="117"/>
      <c r="H147" s="117"/>
      <c r="I147" s="117"/>
      <c r="J147" s="118"/>
      <c r="K147" s="44">
        <f>K113</f>
        <v>7.245614035087719</v>
      </c>
      <c r="L147" s="2"/>
      <c r="M147" s="2"/>
      <c r="N147" s="2"/>
      <c r="O147" s="2"/>
    </row>
    <row r="148" spans="1:15" ht="44.25" customHeight="1" thickBot="1">
      <c r="A148" s="119"/>
      <c r="B148" s="120"/>
      <c r="C148" s="120"/>
      <c r="D148" s="120"/>
      <c r="E148" s="120"/>
      <c r="F148" s="120"/>
      <c r="G148" s="120"/>
      <c r="H148" s="120"/>
      <c r="I148" s="120"/>
      <c r="J148" s="121"/>
      <c r="K148" s="45" t="str">
        <f>IF(K147&gt;=100,"Гос.задание выполнено в полном объеме",IF(K147&gt;=90,"Гос.задание выполнено",IF(K147&lt;90,"Гос.задание не выполнено")))</f>
        <v>Гос.задание не выполнено</v>
      </c>
      <c r="L148" s="2"/>
      <c r="M148" s="2"/>
      <c r="N148" s="2"/>
      <c r="O148" s="2"/>
    </row>
    <row r="153" spans="1:11" s="48" customFormat="1" ht="37.5">
      <c r="A153" s="47" t="s">
        <v>29</v>
      </c>
      <c r="B153" s="51" t="s">
        <v>64</v>
      </c>
      <c r="F153" s="56"/>
      <c r="J153" s="49"/>
      <c r="K153" s="50"/>
    </row>
  </sheetData>
  <sheetProtection/>
  <mergeCells count="54">
    <mergeCell ref="A136:K136"/>
    <mergeCell ref="A137:A139"/>
    <mergeCell ref="A143:J144"/>
    <mergeCell ref="A145:J146"/>
    <mergeCell ref="A147:J148"/>
    <mergeCell ref="A120:K120"/>
    <mergeCell ref="A121:A123"/>
    <mergeCell ref="A125:K125"/>
    <mergeCell ref="A126:A128"/>
    <mergeCell ref="A130:K130"/>
    <mergeCell ref="A131:A133"/>
    <mergeCell ref="A106:K106"/>
    <mergeCell ref="A107:A111"/>
    <mergeCell ref="A113:A114"/>
    <mergeCell ref="B113:J114"/>
    <mergeCell ref="A115:K115"/>
    <mergeCell ref="A116:A118"/>
    <mergeCell ref="A85:K85"/>
    <mergeCell ref="A86:A90"/>
    <mergeCell ref="A92:K92"/>
    <mergeCell ref="A93:A97"/>
    <mergeCell ref="A99:K99"/>
    <mergeCell ref="A100:A104"/>
    <mergeCell ref="A64:K64"/>
    <mergeCell ref="A65:A69"/>
    <mergeCell ref="A71:K71"/>
    <mergeCell ref="A72:A76"/>
    <mergeCell ref="A78:K78"/>
    <mergeCell ref="A79:A83"/>
    <mergeCell ref="A47:A51"/>
    <mergeCell ref="A53:A54"/>
    <mergeCell ref="B53:J54"/>
    <mergeCell ref="A55:A56"/>
    <mergeCell ref="A57:K57"/>
    <mergeCell ref="A58:A62"/>
    <mergeCell ref="A26:A30"/>
    <mergeCell ref="A32:K32"/>
    <mergeCell ref="A33:A37"/>
    <mergeCell ref="A39:K39"/>
    <mergeCell ref="A40:A44"/>
    <mergeCell ref="A46:K46"/>
    <mergeCell ref="A9:A10"/>
    <mergeCell ref="A11:K11"/>
    <mergeCell ref="A12:A16"/>
    <mergeCell ref="A18:K18"/>
    <mergeCell ref="A19:A23"/>
    <mergeCell ref="A25:K25"/>
    <mergeCell ref="A1:K1"/>
    <mergeCell ref="B3:C3"/>
    <mergeCell ref="G3:J3"/>
    <mergeCell ref="A5:K5"/>
    <mergeCell ref="A6:K6"/>
    <mergeCell ref="A7:A8"/>
    <mergeCell ref="B7:J8"/>
  </mergeCells>
  <printOptions/>
  <pageMargins left="0.7" right="0.7" top="0.75" bottom="0.75" header="0.3" footer="0.3"/>
  <pageSetup fitToHeight="0" fitToWidth="1" horizontalDpi="360" verticalDpi="36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60" zoomScaleNormal="60" zoomScalePageLayoutView="0" workbookViewId="0" topLeftCell="A139">
      <selection activeCell="G158" sqref="G158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5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42" customWidth="1"/>
    <col min="11" max="11" width="23.57421875" style="43" customWidth="1"/>
    <col min="12" max="16384" width="9.140625" style="4" customWidth="1"/>
  </cols>
  <sheetData>
    <row r="1" spans="1:16" ht="30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52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125" t="s">
        <v>1</v>
      </c>
      <c r="C3" s="125"/>
      <c r="D3" s="57" t="s">
        <v>68</v>
      </c>
      <c r="E3" s="7">
        <v>20</v>
      </c>
      <c r="F3" s="53">
        <v>22</v>
      </c>
      <c r="G3" s="126" t="s">
        <v>2</v>
      </c>
      <c r="H3" s="126"/>
      <c r="I3" s="126"/>
      <c r="J3" s="126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27" t="s">
        <v>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2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 customHeight="1">
      <c r="A7" s="108" t="s">
        <v>24</v>
      </c>
      <c r="B7" s="122" t="s">
        <v>3</v>
      </c>
      <c r="C7" s="122"/>
      <c r="D7" s="122"/>
      <c r="E7" s="122"/>
      <c r="F7" s="122"/>
      <c r="G7" s="122"/>
      <c r="H7" s="122"/>
      <c r="I7" s="122"/>
      <c r="J7" s="122"/>
      <c r="K7" s="13">
        <f>(K12+K19+K26+K33+K40+K47)/6</f>
        <v>86.91254651780969</v>
      </c>
    </row>
    <row r="8" spans="1:11" ht="45" customHeight="1">
      <c r="A8" s="109"/>
      <c r="B8" s="123"/>
      <c r="C8" s="123"/>
      <c r="D8" s="123"/>
      <c r="E8" s="123"/>
      <c r="F8" s="123"/>
      <c r="G8" s="123"/>
      <c r="H8" s="123"/>
      <c r="I8" s="123"/>
      <c r="J8" s="123"/>
      <c r="K8" s="14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не выполнено</v>
      </c>
    </row>
    <row r="9" spans="1:11" ht="75">
      <c r="A9" s="129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6" t="s">
        <v>14</v>
      </c>
    </row>
    <row r="10" spans="1:11" ht="15.75" thickBot="1">
      <c r="A10" s="130"/>
      <c r="B10" s="18">
        <v>1</v>
      </c>
      <c r="C10" s="18">
        <v>2</v>
      </c>
      <c r="D10" s="18">
        <v>3</v>
      </c>
      <c r="E10" s="18">
        <v>4</v>
      </c>
      <c r="F10" s="54">
        <v>5</v>
      </c>
      <c r="G10" s="18">
        <v>6</v>
      </c>
      <c r="H10" s="18">
        <v>7</v>
      </c>
      <c r="I10" s="18">
        <v>8</v>
      </c>
      <c r="J10" s="17">
        <v>9</v>
      </c>
      <c r="K10" s="19">
        <v>10</v>
      </c>
    </row>
    <row r="11" spans="1:11" ht="15.75">
      <c r="A11" s="105" t="s">
        <v>32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1" ht="97.5" customHeight="1">
      <c r="A12" s="110" t="s">
        <v>16</v>
      </c>
      <c r="B12" s="20" t="s">
        <v>37</v>
      </c>
      <c r="C12" s="21" t="s">
        <v>17</v>
      </c>
      <c r="D12" s="22" t="s">
        <v>43</v>
      </c>
      <c r="E12" s="58">
        <v>1.5</v>
      </c>
      <c r="F12" s="59">
        <v>1.7</v>
      </c>
      <c r="G12" s="67" t="s">
        <v>50</v>
      </c>
      <c r="H12" s="67" t="s">
        <v>49</v>
      </c>
      <c r="I12" s="23">
        <f>IF(F12/E12*100&gt;100,100,F12/E12*100)</f>
        <v>100</v>
      </c>
      <c r="J12" s="66">
        <f>(I12+I13+I14+I15+I16)/5</f>
        <v>92.44812030075188</v>
      </c>
      <c r="K12" s="25">
        <f>IF(E17=0,J12,(J12+J17)/2)</f>
        <v>92.8907268170426</v>
      </c>
    </row>
    <row r="13" spans="1:11" ht="70.5" customHeight="1">
      <c r="A13" s="111"/>
      <c r="B13" s="26" t="s">
        <v>38</v>
      </c>
      <c r="C13" s="27" t="s">
        <v>18</v>
      </c>
      <c r="D13" s="28" t="s">
        <v>19</v>
      </c>
      <c r="E13" s="60">
        <v>0</v>
      </c>
      <c r="F13" s="61">
        <v>0</v>
      </c>
      <c r="G13" s="67" t="s">
        <v>50</v>
      </c>
      <c r="H13" s="67" t="s">
        <v>51</v>
      </c>
      <c r="I13" s="29">
        <f>IF(F13=0,100,IF(F13&gt;5,89,90))</f>
        <v>100</v>
      </c>
      <c r="J13" s="30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</v>
      </c>
      <c r="K13" s="31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</v>
      </c>
    </row>
    <row r="14" spans="1:11" ht="84.75" customHeight="1">
      <c r="A14" s="111"/>
      <c r="B14" s="26" t="s">
        <v>57</v>
      </c>
      <c r="C14" s="27" t="s">
        <v>17</v>
      </c>
      <c r="D14" s="28" t="s">
        <v>45</v>
      </c>
      <c r="E14" s="60">
        <v>90</v>
      </c>
      <c r="F14" s="62">
        <v>100</v>
      </c>
      <c r="G14" s="67" t="s">
        <v>50</v>
      </c>
      <c r="H14" s="70" t="s">
        <v>70</v>
      </c>
      <c r="I14" s="29">
        <f>IF(F14/E14*100&gt;100,100,F14/E14*100)</f>
        <v>100</v>
      </c>
      <c r="J14" s="32"/>
      <c r="K14" s="33"/>
    </row>
    <row r="15" spans="1:11" ht="63.75" customHeight="1">
      <c r="A15" s="111"/>
      <c r="B15" s="26" t="s">
        <v>58</v>
      </c>
      <c r="C15" s="27" t="s">
        <v>17</v>
      </c>
      <c r="D15" s="28" t="s">
        <v>20</v>
      </c>
      <c r="E15" s="60">
        <v>70</v>
      </c>
      <c r="F15" s="62">
        <v>60</v>
      </c>
      <c r="G15" s="67" t="s">
        <v>53</v>
      </c>
      <c r="H15" s="70" t="s">
        <v>54</v>
      </c>
      <c r="I15" s="29">
        <f>IF(F15/E15*100&gt;100,100,F15/E15*100)</f>
        <v>85.71428571428571</v>
      </c>
      <c r="J15" s="32"/>
      <c r="K15" s="33"/>
    </row>
    <row r="16" spans="1:11" ht="87.75" customHeight="1">
      <c r="A16" s="112"/>
      <c r="B16" s="26" t="s">
        <v>59</v>
      </c>
      <c r="C16" s="27" t="s">
        <v>17</v>
      </c>
      <c r="D16" s="28" t="s">
        <v>46</v>
      </c>
      <c r="E16" s="58">
        <v>95</v>
      </c>
      <c r="F16" s="63">
        <v>72.7</v>
      </c>
      <c r="G16" s="67" t="s">
        <v>69</v>
      </c>
      <c r="H16" s="70" t="s">
        <v>56</v>
      </c>
      <c r="I16" s="29">
        <f>IF(F16/E16*100&gt;100,100,F16/E16*100)</f>
        <v>76.52631578947368</v>
      </c>
      <c r="J16" s="34"/>
      <c r="K16" s="35"/>
    </row>
    <row r="17" spans="1:11" ht="47.25" customHeight="1" thickBot="1">
      <c r="A17" s="36" t="s">
        <v>21</v>
      </c>
      <c r="B17" s="37" t="s">
        <v>22</v>
      </c>
      <c r="C17" s="38" t="s">
        <v>23</v>
      </c>
      <c r="D17" s="38"/>
      <c r="E17" s="64">
        <v>15</v>
      </c>
      <c r="F17" s="65">
        <v>14</v>
      </c>
      <c r="G17" s="67" t="s">
        <v>50</v>
      </c>
      <c r="H17" s="67" t="s">
        <v>49</v>
      </c>
      <c r="I17" s="39">
        <f>IF(E17=0,0,IF(F17/E17*100&gt;110,110,F17/E17*100))</f>
        <v>93.33333333333333</v>
      </c>
      <c r="J17" s="40">
        <f>(I17)</f>
        <v>93.33333333333333</v>
      </c>
      <c r="K17" s="41" t="str">
        <f>IF(J17&gt;=100,"Гос.задание по гос.услуге выполнено в полном объеме",IF(J17&gt;=90,"Гос.задание по гос.услуге выполнено",IF(J17&lt;90,"Гос.задание по гос.услуге не выполнено")))</f>
        <v>Гос.задание по гос.услуге выполнено</v>
      </c>
    </row>
    <row r="18" spans="1:11" ht="15.75">
      <c r="A18" s="105" t="s">
        <v>39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7"/>
    </row>
    <row r="19" spans="1:11" ht="84" customHeight="1">
      <c r="A19" s="110" t="s">
        <v>16</v>
      </c>
      <c r="B19" s="20" t="s">
        <v>37</v>
      </c>
      <c r="C19" s="21" t="s">
        <v>17</v>
      </c>
      <c r="D19" s="22" t="s">
        <v>43</v>
      </c>
      <c r="E19" s="58">
        <v>0</v>
      </c>
      <c r="F19" s="59">
        <v>0.4</v>
      </c>
      <c r="G19" s="67" t="s">
        <v>48</v>
      </c>
      <c r="H19" s="67" t="s">
        <v>49</v>
      </c>
      <c r="I19" s="68">
        <v>100</v>
      </c>
      <c r="J19" s="66">
        <f>(I19+I20+I21+I22+I24)/5</f>
        <v>99.14285714285714</v>
      </c>
      <c r="K19" s="25">
        <f>IF(E25=0,J19,(J19+J25)/2)</f>
        <v>99.14285714285714</v>
      </c>
    </row>
    <row r="20" spans="1:11" ht="70.5" customHeight="1">
      <c r="A20" s="111"/>
      <c r="B20" s="26" t="s">
        <v>38</v>
      </c>
      <c r="C20" s="27" t="s">
        <v>18</v>
      </c>
      <c r="D20" s="28" t="s">
        <v>19</v>
      </c>
      <c r="E20" s="60">
        <v>0</v>
      </c>
      <c r="F20" s="61">
        <v>0</v>
      </c>
      <c r="G20" s="67" t="s">
        <v>50</v>
      </c>
      <c r="H20" s="67" t="s">
        <v>51</v>
      </c>
      <c r="I20" s="69">
        <f>IF(F20=0,100,IF(F20&gt;5,89,90))</f>
        <v>100</v>
      </c>
      <c r="J20" s="30" t="str">
        <f>IF(J19&gt;=100,"Гос.задание по гос.услуге выполнено в полном объеме",IF(J19&gt;=90,"Гос.задание по гос.услуге выполнено",IF(J19&lt;90,"Гос.задание по гос.услуге не выполнено")))</f>
        <v>Гос.задание по гос.услуге выполнено</v>
      </c>
      <c r="K20" s="31" t="str">
        <f>IF(K19&gt;=100,"Гос.задание по гос.услуге выполнено в полном объеме",IF(K19&gt;=90,"Гос.задание по гос.услуге выполнено",IF(K19&lt;90,"Гос.задание по гос.услуге не выполнено")))</f>
        <v>Гос.задание по гос.услуге выполнено</v>
      </c>
    </row>
    <row r="21" spans="1:11" ht="84.75" customHeight="1">
      <c r="A21" s="111"/>
      <c r="B21" s="26" t="s">
        <v>57</v>
      </c>
      <c r="C21" s="27" t="s">
        <v>17</v>
      </c>
      <c r="D21" s="28" t="s">
        <v>45</v>
      </c>
      <c r="E21" s="60">
        <v>90</v>
      </c>
      <c r="F21" s="62">
        <v>100</v>
      </c>
      <c r="G21" s="67" t="s">
        <v>50</v>
      </c>
      <c r="H21" s="70" t="s">
        <v>70</v>
      </c>
      <c r="I21" s="69">
        <f>IF(F21/E21*100&gt;100,100,F21/E21*100)</f>
        <v>100</v>
      </c>
      <c r="J21" s="32"/>
      <c r="K21" s="33"/>
    </row>
    <row r="22" spans="1:11" ht="45.75" customHeight="1">
      <c r="A22" s="111"/>
      <c r="B22" s="26" t="s">
        <v>58</v>
      </c>
      <c r="C22" s="27" t="s">
        <v>17</v>
      </c>
      <c r="D22" s="28" t="s">
        <v>20</v>
      </c>
      <c r="E22" s="60">
        <v>70</v>
      </c>
      <c r="F22" s="62">
        <v>60</v>
      </c>
      <c r="G22" s="67" t="s">
        <v>53</v>
      </c>
      <c r="H22" s="70" t="s">
        <v>54</v>
      </c>
      <c r="I22" s="69">
        <f>IF(F22/E22*100&gt;100,100,F22/E22*100)</f>
        <v>85.71428571428571</v>
      </c>
      <c r="J22" s="32"/>
      <c r="K22" s="33"/>
    </row>
    <row r="23" spans="1:11" ht="86.25" customHeight="1">
      <c r="A23" s="112"/>
      <c r="B23" s="26" t="s">
        <v>59</v>
      </c>
      <c r="C23" s="27" t="s">
        <v>17</v>
      </c>
      <c r="D23" s="28" t="s">
        <v>46</v>
      </c>
      <c r="E23" s="58">
        <v>95</v>
      </c>
      <c r="F23" s="63">
        <v>72.7</v>
      </c>
      <c r="G23" s="67" t="s">
        <v>69</v>
      </c>
      <c r="H23" s="70" t="s">
        <v>56</v>
      </c>
      <c r="I23" s="69">
        <f>IF(F23/E23*100&gt;100,100,F23/E23*100)</f>
        <v>76.52631578947368</v>
      </c>
      <c r="J23" s="34"/>
      <c r="K23" s="35"/>
    </row>
    <row r="24" spans="1:11" ht="84" customHeight="1" thickBot="1">
      <c r="A24" s="36" t="s">
        <v>21</v>
      </c>
      <c r="B24" s="37" t="s">
        <v>22</v>
      </c>
      <c r="C24" s="38" t="s">
        <v>23</v>
      </c>
      <c r="D24" s="38"/>
      <c r="E24" s="64">
        <v>0</v>
      </c>
      <c r="F24" s="65">
        <v>3</v>
      </c>
      <c r="G24" s="67" t="s">
        <v>48</v>
      </c>
      <c r="H24" s="67" t="s">
        <v>49</v>
      </c>
      <c r="I24" s="71">
        <v>110</v>
      </c>
      <c r="J24" s="40">
        <f>(I24)</f>
        <v>110</v>
      </c>
      <c r="K24" s="41" t="str">
        <f>IF(J24&gt;=100,"Гос.задание по гос.услуге выполнено в полном объеме",IF(J24&gt;=90,"Гос.задание по гос.услуге выполнено",IF(J24&lt;90,"Гос.задание по гос.услуге не выполнено")))</f>
        <v>Гос.задание по гос.услуге выполнено в полном объеме</v>
      </c>
    </row>
    <row r="25" spans="1:11" ht="30" customHeight="1">
      <c r="A25" s="105" t="s">
        <v>33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7"/>
    </row>
    <row r="26" spans="1:11" ht="87.75" customHeight="1">
      <c r="A26" s="110" t="s">
        <v>16</v>
      </c>
      <c r="B26" s="20" t="s">
        <v>37</v>
      </c>
      <c r="C26" s="21" t="s">
        <v>17</v>
      </c>
      <c r="D26" s="22" t="s">
        <v>43</v>
      </c>
      <c r="E26" s="58">
        <v>0.4</v>
      </c>
      <c r="F26" s="59">
        <v>0.1</v>
      </c>
      <c r="G26" s="67" t="s">
        <v>50</v>
      </c>
      <c r="H26" s="67" t="s">
        <v>49</v>
      </c>
      <c r="I26" s="23">
        <f>IF(F26/E26*100&gt;100,100,F26/E26*100)</f>
        <v>25</v>
      </c>
      <c r="J26" s="24">
        <f>(I26+I27+I28+I29+I30)/5</f>
        <v>77.44812030075188</v>
      </c>
      <c r="K26" s="25">
        <f>IF(E31=0,J26,(J26+J31)/2)</f>
        <v>51.22406015037594</v>
      </c>
    </row>
    <row r="27" spans="1:11" ht="70.5" customHeight="1">
      <c r="A27" s="111"/>
      <c r="B27" s="26" t="s">
        <v>38</v>
      </c>
      <c r="C27" s="27" t="s">
        <v>18</v>
      </c>
      <c r="D27" s="28" t="s">
        <v>19</v>
      </c>
      <c r="E27" s="60">
        <v>0</v>
      </c>
      <c r="F27" s="61">
        <v>0</v>
      </c>
      <c r="G27" s="67" t="s">
        <v>50</v>
      </c>
      <c r="H27" s="67" t="s">
        <v>51</v>
      </c>
      <c r="I27" s="79">
        <f>IF(F27=0,100,IF(F27&gt;5,89,90))</f>
        <v>100</v>
      </c>
      <c r="J27" s="30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не выполнено</v>
      </c>
      <c r="K27" s="31" t="str">
        <f>IF(K26&gt;=100,"Гос.задание по гос.услуге выполнено в полном объеме",IF(K26&gt;=90,"Гос.задание по гос.услуге выполнено",IF(K26&lt;90,"Гос.задание по гос.услуге не выполнено")))</f>
        <v>Гос.задание по гос.услуге не выполнено</v>
      </c>
    </row>
    <row r="28" spans="1:11" ht="85.5" customHeight="1">
      <c r="A28" s="111"/>
      <c r="B28" s="26" t="s">
        <v>57</v>
      </c>
      <c r="C28" s="27" t="s">
        <v>17</v>
      </c>
      <c r="D28" s="28" t="s">
        <v>45</v>
      </c>
      <c r="E28" s="60">
        <v>90</v>
      </c>
      <c r="F28" s="62">
        <v>100</v>
      </c>
      <c r="G28" s="67" t="s">
        <v>50</v>
      </c>
      <c r="H28" s="70" t="s">
        <v>70</v>
      </c>
      <c r="I28" s="29">
        <f>IF(F28/E28*100&gt;100,100,F28/E28*100)</f>
        <v>100</v>
      </c>
      <c r="J28" s="32"/>
      <c r="K28" s="33"/>
    </row>
    <row r="29" spans="1:11" ht="88.5" customHeight="1">
      <c r="A29" s="111"/>
      <c r="B29" s="26" t="s">
        <v>58</v>
      </c>
      <c r="C29" s="27" t="s">
        <v>17</v>
      </c>
      <c r="D29" s="28" t="s">
        <v>20</v>
      </c>
      <c r="E29" s="60">
        <v>70</v>
      </c>
      <c r="F29" s="62">
        <v>60</v>
      </c>
      <c r="G29" s="67" t="s">
        <v>53</v>
      </c>
      <c r="H29" s="70" t="s">
        <v>54</v>
      </c>
      <c r="I29" s="29">
        <f>IF(F29/E29*100&gt;100,100,F29/E29*100)</f>
        <v>85.71428571428571</v>
      </c>
      <c r="J29" s="32"/>
      <c r="K29" s="33"/>
    </row>
    <row r="30" spans="1:11" ht="88.5" customHeight="1">
      <c r="A30" s="112"/>
      <c r="B30" s="26" t="s">
        <v>59</v>
      </c>
      <c r="C30" s="27" t="s">
        <v>17</v>
      </c>
      <c r="D30" s="28" t="s">
        <v>46</v>
      </c>
      <c r="E30" s="58">
        <v>95</v>
      </c>
      <c r="F30" s="63">
        <v>72.7</v>
      </c>
      <c r="G30" s="67" t="s">
        <v>69</v>
      </c>
      <c r="H30" s="70" t="s">
        <v>56</v>
      </c>
      <c r="I30" s="29">
        <f>IF(F30/E30*100&gt;100,100,F30/E30*100)</f>
        <v>76.52631578947368</v>
      </c>
      <c r="J30" s="34"/>
      <c r="K30" s="35"/>
    </row>
    <row r="31" spans="1:11" ht="73.5" customHeight="1" thickBot="1">
      <c r="A31" s="36" t="s">
        <v>21</v>
      </c>
      <c r="B31" s="37" t="s">
        <v>22</v>
      </c>
      <c r="C31" s="38" t="s">
        <v>23</v>
      </c>
      <c r="D31" s="38"/>
      <c r="E31" s="64">
        <v>4</v>
      </c>
      <c r="F31" s="65">
        <v>1</v>
      </c>
      <c r="G31" s="67" t="s">
        <v>50</v>
      </c>
      <c r="H31" s="67" t="s">
        <v>49</v>
      </c>
      <c r="I31" s="39">
        <f>IF(E31=0,0,IF(F31/E31*100&gt;110,110,F31/E31*100))</f>
        <v>25</v>
      </c>
      <c r="J31" s="40">
        <f>(I31)</f>
        <v>25</v>
      </c>
      <c r="K31" s="41" t="str">
        <f>IF(J31&gt;=100,"Гос.задание по гос.услуге выполнено в полном объеме",IF(J31&gt;=90,"Гос.задание по гос.услуге выполнено",IF(J31&lt;90,"Гос.задание по гос.услуге не выполнено")))</f>
        <v>Гос.задание по гос.услуге не выполнено</v>
      </c>
    </row>
    <row r="32" spans="1:11" ht="15.75">
      <c r="A32" s="105" t="s">
        <v>34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ht="102.75" customHeight="1">
      <c r="A33" s="110" t="s">
        <v>16</v>
      </c>
      <c r="B33" s="20" t="s">
        <v>37</v>
      </c>
      <c r="C33" s="21" t="s">
        <v>17</v>
      </c>
      <c r="D33" s="22" t="s">
        <v>43</v>
      </c>
      <c r="E33" s="58">
        <v>0.2</v>
      </c>
      <c r="F33" s="59">
        <v>0.5</v>
      </c>
      <c r="G33" s="67" t="s">
        <v>50</v>
      </c>
      <c r="H33" s="67" t="s">
        <v>49</v>
      </c>
      <c r="I33" s="23">
        <f>IF(F33/E33*100&gt;100,100,F33/E33*100)</f>
        <v>100</v>
      </c>
      <c r="J33" s="24">
        <f>(I33+I34+I35+I36+I37)/5</f>
        <v>92.44812030075188</v>
      </c>
      <c r="K33" s="25">
        <f>IF(E38=0,J33,(J33+J38)/2)</f>
        <v>101.22406015037595</v>
      </c>
    </row>
    <row r="34" spans="1:11" ht="73.5" customHeight="1">
      <c r="A34" s="111"/>
      <c r="B34" s="26" t="s">
        <v>38</v>
      </c>
      <c r="C34" s="27" t="s">
        <v>18</v>
      </c>
      <c r="D34" s="28" t="s">
        <v>19</v>
      </c>
      <c r="E34" s="60">
        <v>0</v>
      </c>
      <c r="F34" s="61">
        <v>0</v>
      </c>
      <c r="G34" s="67" t="s">
        <v>50</v>
      </c>
      <c r="H34" s="67" t="s">
        <v>51</v>
      </c>
      <c r="I34" s="29">
        <f>IF(F34=0,100,IF(F34&gt;5,89,90))</f>
        <v>100</v>
      </c>
      <c r="J34" s="30" t="str">
        <f>IF(J33&gt;=100,"Гос.задание по гос.услуге выполнено в полном объеме",IF(J33&gt;=90,"Гос.задание по гос.услуге выполнено",IF(J33&lt;90,"Гос.задание по гос.услуге не выполнено")))</f>
        <v>Гос.задание по гос.услуге выполнено</v>
      </c>
      <c r="K34" s="31" t="str">
        <f>IF(K33&gt;=100,"Гос.задание по гос.услуге выполнено в полном объеме",IF(K33&gt;=90,"Гос.задание по гос.услуге выполнено",IF(K33&lt;90,"Гос.задание по гос.услуге не выполнено")))</f>
        <v>Гос.задание по гос.услуге выполнено в полном объеме</v>
      </c>
    </row>
    <row r="35" spans="1:11" ht="84.75" customHeight="1">
      <c r="A35" s="111"/>
      <c r="B35" s="26" t="s">
        <v>57</v>
      </c>
      <c r="C35" s="27" t="s">
        <v>17</v>
      </c>
      <c r="D35" s="28" t="s">
        <v>45</v>
      </c>
      <c r="E35" s="60">
        <v>90</v>
      </c>
      <c r="F35" s="62">
        <v>100</v>
      </c>
      <c r="G35" s="67" t="s">
        <v>50</v>
      </c>
      <c r="H35" s="70" t="s">
        <v>70</v>
      </c>
      <c r="I35" s="29">
        <f>IF(F35/E35*100&gt;100,100,F35/E35*100)</f>
        <v>100</v>
      </c>
      <c r="J35" s="32"/>
      <c r="K35" s="33"/>
    </row>
    <row r="36" spans="1:11" ht="57.75" customHeight="1">
      <c r="A36" s="111"/>
      <c r="B36" s="26" t="s">
        <v>58</v>
      </c>
      <c r="C36" s="27" t="s">
        <v>17</v>
      </c>
      <c r="D36" s="28" t="s">
        <v>20</v>
      </c>
      <c r="E36" s="60">
        <v>70</v>
      </c>
      <c r="F36" s="62">
        <v>60</v>
      </c>
      <c r="G36" s="67" t="s">
        <v>53</v>
      </c>
      <c r="H36" s="70" t="s">
        <v>54</v>
      </c>
      <c r="I36" s="29">
        <f>IF(F36/E36*100&gt;100,100,F36/E36*100)</f>
        <v>85.71428571428571</v>
      </c>
      <c r="J36" s="32"/>
      <c r="K36" s="33"/>
    </row>
    <row r="37" spans="1:11" ht="87" customHeight="1">
      <c r="A37" s="112"/>
      <c r="B37" s="26" t="s">
        <v>59</v>
      </c>
      <c r="C37" s="27" t="s">
        <v>17</v>
      </c>
      <c r="D37" s="28" t="s">
        <v>46</v>
      </c>
      <c r="E37" s="58">
        <v>95</v>
      </c>
      <c r="F37" s="63">
        <v>72.7</v>
      </c>
      <c r="G37" s="67" t="s">
        <v>69</v>
      </c>
      <c r="H37" s="70" t="s">
        <v>56</v>
      </c>
      <c r="I37" s="29">
        <f>IF(F37/E37*100&gt;100,100,F37/E37*100)</f>
        <v>76.52631578947368</v>
      </c>
      <c r="J37" s="34"/>
      <c r="K37" s="35"/>
    </row>
    <row r="38" spans="1:11" ht="73.5" customHeight="1" thickBot="1">
      <c r="A38" s="36" t="s">
        <v>21</v>
      </c>
      <c r="B38" s="37" t="s">
        <v>22</v>
      </c>
      <c r="C38" s="38" t="s">
        <v>23</v>
      </c>
      <c r="D38" s="38"/>
      <c r="E38" s="64">
        <v>2</v>
      </c>
      <c r="F38" s="65">
        <v>4</v>
      </c>
      <c r="G38" s="67" t="s">
        <v>50</v>
      </c>
      <c r="H38" s="67" t="s">
        <v>49</v>
      </c>
      <c r="I38" s="39">
        <f>IF(E38=0,0,IF(F38/E38*100&gt;110,110,F38/E38*100))</f>
        <v>110</v>
      </c>
      <c r="J38" s="40">
        <f>(I38)</f>
        <v>110</v>
      </c>
      <c r="K38" s="41" t="str">
        <f>IF(J38&gt;=100,"Гос.задание по гос.услуге выполнено в полном объеме",IF(J38&gt;=90,"Гос.задание по гос.услуге выполнено",IF(J38&lt;90,"Гос.задание по гос.услуге не выполнено")))</f>
        <v>Гос.задание по гос.услуге выполнено в полном объеме</v>
      </c>
    </row>
    <row r="39" spans="1:11" ht="15.75">
      <c r="A39" s="105" t="s">
        <v>35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7"/>
    </row>
    <row r="40" spans="1:11" ht="128.25" customHeight="1">
      <c r="A40" s="110" t="s">
        <v>16</v>
      </c>
      <c r="B40" s="20" t="s">
        <v>37</v>
      </c>
      <c r="C40" s="21" t="s">
        <v>17</v>
      </c>
      <c r="D40" s="22" t="s">
        <v>43</v>
      </c>
      <c r="E40" s="58">
        <v>4.4</v>
      </c>
      <c r="F40" s="59">
        <v>4.3</v>
      </c>
      <c r="G40" s="67" t="s">
        <v>50</v>
      </c>
      <c r="H40" s="67" t="s">
        <v>49</v>
      </c>
      <c r="I40" s="23">
        <f>IF(F40/E40*100&gt;100,100,F40/E40*100)</f>
        <v>97.72727272727272</v>
      </c>
      <c r="J40" s="24">
        <f>(I40+I41+I42+I43+I44)/5</f>
        <v>91.99357484620643</v>
      </c>
      <c r="K40" s="25">
        <f>IF(E45=0,J40,(J40+J45)/2)</f>
        <v>85.76951469583048</v>
      </c>
    </row>
    <row r="41" spans="1:11" ht="70.5" customHeight="1">
      <c r="A41" s="111"/>
      <c r="B41" s="26" t="s">
        <v>38</v>
      </c>
      <c r="C41" s="27" t="s">
        <v>18</v>
      </c>
      <c r="D41" s="28" t="s">
        <v>19</v>
      </c>
      <c r="E41" s="60">
        <v>0</v>
      </c>
      <c r="F41" s="61">
        <v>0</v>
      </c>
      <c r="G41" s="67" t="s">
        <v>50</v>
      </c>
      <c r="H41" s="67" t="s">
        <v>51</v>
      </c>
      <c r="I41" s="29">
        <f>IF(F41=0,100,IF(F41&gt;5,89,90))</f>
        <v>100</v>
      </c>
      <c r="J41" s="30" t="str">
        <f>IF(J40&gt;=100,"Гос.задание по гос.услуге выполнено в полном объеме",IF(J40&gt;=90,"Гос.задание по гос.услуге выполнено",IF(J40&lt;90,"Гос.задание по гос.услуге не выполнено")))</f>
        <v>Гос.задание по гос.услуге выполнено</v>
      </c>
      <c r="K41" s="31" t="str">
        <f>IF(K40&gt;=100,"Гос.задание по гос.услуге выполнено в полном объеме",IF(K40&gt;=90,"Гос.задание по гос.услуге выполнено",IF(K40&lt;90,"Гос.задание по гос.услуге не выполнено")))</f>
        <v>Гос.задание по гос.услуге не выполнено</v>
      </c>
    </row>
    <row r="42" spans="1:11" ht="89.25" customHeight="1">
      <c r="A42" s="111"/>
      <c r="B42" s="26" t="s">
        <v>57</v>
      </c>
      <c r="C42" s="27" t="s">
        <v>17</v>
      </c>
      <c r="D42" s="28" t="s">
        <v>45</v>
      </c>
      <c r="E42" s="60">
        <v>90</v>
      </c>
      <c r="F42" s="62">
        <v>100</v>
      </c>
      <c r="G42" s="67" t="s">
        <v>50</v>
      </c>
      <c r="H42" s="70" t="s">
        <v>70</v>
      </c>
      <c r="I42" s="29">
        <f>IF(F42/E42*100&gt;100,100,F42/E42*100)</f>
        <v>100</v>
      </c>
      <c r="J42" s="32"/>
      <c r="K42" s="33"/>
    </row>
    <row r="43" spans="1:11" ht="60.75" customHeight="1">
      <c r="A43" s="111"/>
      <c r="B43" s="26" t="s">
        <v>58</v>
      </c>
      <c r="C43" s="27" t="s">
        <v>17</v>
      </c>
      <c r="D43" s="28" t="s">
        <v>20</v>
      </c>
      <c r="E43" s="60">
        <v>70</v>
      </c>
      <c r="F43" s="62">
        <v>60</v>
      </c>
      <c r="G43" s="67" t="s">
        <v>53</v>
      </c>
      <c r="H43" s="70" t="s">
        <v>54</v>
      </c>
      <c r="I43" s="29">
        <f>IF(F43/E43*100&gt;100,100,F43/E43*100)</f>
        <v>85.71428571428571</v>
      </c>
      <c r="J43" s="32"/>
      <c r="K43" s="33"/>
    </row>
    <row r="44" spans="1:11" ht="89.25" customHeight="1">
      <c r="A44" s="112"/>
      <c r="B44" s="26" t="s">
        <v>59</v>
      </c>
      <c r="C44" s="27" t="s">
        <v>17</v>
      </c>
      <c r="D44" s="28" t="s">
        <v>46</v>
      </c>
      <c r="E44" s="58">
        <v>95</v>
      </c>
      <c r="F44" s="63">
        <v>72.7</v>
      </c>
      <c r="G44" s="67" t="s">
        <v>69</v>
      </c>
      <c r="H44" s="70" t="s">
        <v>56</v>
      </c>
      <c r="I44" s="29">
        <f>IF(F44/E44*100&gt;100,100,F44/E44*100)</f>
        <v>76.52631578947368</v>
      </c>
      <c r="J44" s="34"/>
      <c r="K44" s="35"/>
    </row>
    <row r="45" spans="1:11" ht="49.5" customHeight="1" thickBot="1">
      <c r="A45" s="36" t="s">
        <v>21</v>
      </c>
      <c r="B45" s="37" t="s">
        <v>22</v>
      </c>
      <c r="C45" s="38" t="s">
        <v>23</v>
      </c>
      <c r="D45" s="38"/>
      <c r="E45" s="64">
        <v>44</v>
      </c>
      <c r="F45" s="65">
        <v>35</v>
      </c>
      <c r="G45" s="67" t="s">
        <v>50</v>
      </c>
      <c r="H45" s="67" t="s">
        <v>49</v>
      </c>
      <c r="I45" s="39">
        <f>IF(E45=0,0,IF(F45/E45*100&gt;110,110,F45/E45*100))</f>
        <v>79.54545454545455</v>
      </c>
      <c r="J45" s="40">
        <f>(I45)</f>
        <v>79.54545454545455</v>
      </c>
      <c r="K45" s="41" t="str">
        <f>IF(J45&gt;=100,"Гос.задание по гос.услуге выполнено в полном объеме",IF(J45&gt;=90,"Гос.задание по гос.услуге выполнено",IF(J45&lt;90,"Гос.задание по гос.услуге не выполнено")))</f>
        <v>Гос.задание по гос.услуге не выполнено</v>
      </c>
    </row>
    <row r="46" spans="1:11" ht="15.75">
      <c r="A46" s="105" t="s">
        <v>31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7"/>
    </row>
    <row r="47" spans="1:11" ht="126.75" customHeight="1">
      <c r="A47" s="110" t="s">
        <v>16</v>
      </c>
      <c r="B47" s="20" t="s">
        <v>37</v>
      </c>
      <c r="C47" s="21" t="s">
        <v>17</v>
      </c>
      <c r="D47" s="22" t="s">
        <v>43</v>
      </c>
      <c r="E47" s="58">
        <v>0.2</v>
      </c>
      <c r="F47" s="59">
        <v>0.4</v>
      </c>
      <c r="G47" s="67" t="s">
        <v>60</v>
      </c>
      <c r="H47" s="67" t="s">
        <v>49</v>
      </c>
      <c r="I47" s="23">
        <f>IF(F47/E47*100&gt;100,100,F47/E47*100)</f>
        <v>100</v>
      </c>
      <c r="J47" s="24">
        <f>(I47+I48+I49+I50+I51)/5</f>
        <v>72.44812030075188</v>
      </c>
      <c r="K47" s="25">
        <f>IF(E52=0,J47,(J47+J52)/2)</f>
        <v>91.22406015037595</v>
      </c>
    </row>
    <row r="48" spans="1:11" ht="42.75" customHeight="1">
      <c r="A48" s="111"/>
      <c r="B48" s="26" t="s">
        <v>38</v>
      </c>
      <c r="C48" s="27" t="s">
        <v>18</v>
      </c>
      <c r="D48" s="28" t="s">
        <v>19</v>
      </c>
      <c r="E48" s="60">
        <v>0</v>
      </c>
      <c r="F48" s="61">
        <v>0</v>
      </c>
      <c r="G48" s="67" t="s">
        <v>50</v>
      </c>
      <c r="H48" s="67" t="s">
        <v>51</v>
      </c>
      <c r="I48" s="79">
        <f>IF(F48=0,100,IF(F48&gt;5,89,90))</f>
        <v>100</v>
      </c>
      <c r="J48" s="30" t="str">
        <f>IF(J47&gt;=100,"Гос.задание по гос.услуге выполнено в полном объеме",IF(J47&gt;=90,"Гос.задание по гос.услуге выполнено",IF(J47&lt;90,"Гос.задание по гос.услуге не выполнено")))</f>
        <v>Гос.задание по гос.услуге не выполнено</v>
      </c>
      <c r="K48" s="31" t="str">
        <f>IF(K47&gt;=100,"Гос.задание по гос.услуге выполнено в полном объеме",IF(K47&gt;=90,"Гос.задание по гос.услуге выполнено",IF(K47&lt;90,"Гос.задание по гос.услуге не выполнено")))</f>
        <v>Гос.задание по гос.услуге выполнено</v>
      </c>
    </row>
    <row r="49" spans="1:11" ht="87" customHeight="1">
      <c r="A49" s="111"/>
      <c r="B49" s="26" t="s">
        <v>57</v>
      </c>
      <c r="C49" s="27" t="s">
        <v>17</v>
      </c>
      <c r="D49" s="28" t="s">
        <v>45</v>
      </c>
      <c r="E49" s="60">
        <v>90</v>
      </c>
      <c r="F49" s="62">
        <v>0</v>
      </c>
      <c r="G49" s="67" t="s">
        <v>50</v>
      </c>
      <c r="H49" s="70" t="s">
        <v>70</v>
      </c>
      <c r="I49" s="29">
        <f>IF(F49/E49*100&gt;100,100,F49/E49*100)</f>
        <v>0</v>
      </c>
      <c r="J49" s="32"/>
      <c r="K49" s="33"/>
    </row>
    <row r="50" spans="1:11" ht="45.75" customHeight="1">
      <c r="A50" s="111"/>
      <c r="B50" s="26" t="s">
        <v>58</v>
      </c>
      <c r="C50" s="27" t="s">
        <v>17</v>
      </c>
      <c r="D50" s="28" t="s">
        <v>20</v>
      </c>
      <c r="E50" s="60">
        <v>70</v>
      </c>
      <c r="F50" s="62">
        <v>60</v>
      </c>
      <c r="G50" s="67" t="s">
        <v>53</v>
      </c>
      <c r="H50" s="70" t="s">
        <v>54</v>
      </c>
      <c r="I50" s="29">
        <f>IF(F50/E50*100&gt;100,100,F50/E50*100)</f>
        <v>85.71428571428571</v>
      </c>
      <c r="J50" s="32"/>
      <c r="K50" s="33"/>
    </row>
    <row r="51" spans="1:11" ht="86.25" customHeight="1">
      <c r="A51" s="112"/>
      <c r="B51" s="26" t="s">
        <v>59</v>
      </c>
      <c r="C51" s="27" t="s">
        <v>17</v>
      </c>
      <c r="D51" s="28" t="s">
        <v>46</v>
      </c>
      <c r="E51" s="58">
        <v>95</v>
      </c>
      <c r="F51" s="63">
        <v>72.7</v>
      </c>
      <c r="G51" s="67" t="s">
        <v>69</v>
      </c>
      <c r="H51" s="70" t="s">
        <v>56</v>
      </c>
      <c r="I51" s="29">
        <f>IF(F51/E51*100&gt;100,100,F51/E51*100)</f>
        <v>76.52631578947368</v>
      </c>
      <c r="J51" s="34"/>
      <c r="K51" s="35"/>
    </row>
    <row r="52" spans="1:11" ht="69" customHeight="1" thickBot="1">
      <c r="A52" s="36" t="s">
        <v>21</v>
      </c>
      <c r="B52" s="37" t="s">
        <v>22</v>
      </c>
      <c r="C52" s="38" t="s">
        <v>23</v>
      </c>
      <c r="D52" s="38"/>
      <c r="E52" s="64">
        <v>2</v>
      </c>
      <c r="F52" s="65">
        <v>3</v>
      </c>
      <c r="G52" s="67" t="s">
        <v>50</v>
      </c>
      <c r="H52" s="67" t="s">
        <v>49</v>
      </c>
      <c r="I52" s="39">
        <f>IF(E52=0,0,IF(F52/E52*100&gt;110,110,F52/E52*100))</f>
        <v>110</v>
      </c>
      <c r="J52" s="40">
        <f>(I52)</f>
        <v>110</v>
      </c>
      <c r="K52" s="41" t="str">
        <f>IF(J52&gt;=100,"Гос.задание по гос.услуге выполнено в полном объеме",IF(J52&gt;=90,"Гос.задание по гос.услуге выполнено",IF(J52&lt;90,"Гос.задание по гос.услуге не выполнено")))</f>
        <v>Гос.задание по гос.услуге выполнено в полном объеме</v>
      </c>
    </row>
    <row r="53" spans="1:15" s="55" customFormat="1" ht="20.25" customHeight="1">
      <c r="A53" s="108" t="s">
        <v>25</v>
      </c>
      <c r="B53" s="122" t="s">
        <v>26</v>
      </c>
      <c r="C53" s="122"/>
      <c r="D53" s="122"/>
      <c r="E53" s="122"/>
      <c r="F53" s="122"/>
      <c r="G53" s="122"/>
      <c r="H53" s="122"/>
      <c r="I53" s="122"/>
      <c r="J53" s="122"/>
      <c r="K53" s="13">
        <f>(K58+K65+K72+K79+K86+K93+K100+K107)/8</f>
        <v>88.30103140418419</v>
      </c>
      <c r="L53" s="74"/>
      <c r="M53" s="74"/>
      <c r="N53" s="74"/>
      <c r="O53" s="74"/>
    </row>
    <row r="54" spans="1:15" s="55" customFormat="1" ht="42" customHeight="1">
      <c r="A54" s="109"/>
      <c r="B54" s="123"/>
      <c r="C54" s="123"/>
      <c r="D54" s="123"/>
      <c r="E54" s="123"/>
      <c r="F54" s="123"/>
      <c r="G54" s="123"/>
      <c r="H54" s="123"/>
      <c r="I54" s="123"/>
      <c r="J54" s="123"/>
      <c r="K54" s="75" t="str">
        <f>IF(K53&gt;=100,"Гос.задание по гос.услуге выполнено в полном объеме",IF(K53&gt;=90,"Гос.задание по гос.услуге выполнено",IF(K53&lt;90,"Гос.задание по гос.услуге не выполнено")))</f>
        <v>Гос.задание по гос.услуге не выполнено</v>
      </c>
      <c r="L54" s="74"/>
      <c r="M54" s="74"/>
      <c r="N54" s="74"/>
      <c r="O54" s="74"/>
    </row>
    <row r="55" spans="1:11" ht="75" customHeight="1">
      <c r="A55" s="129" t="s">
        <v>4</v>
      </c>
      <c r="B55" s="15" t="s">
        <v>5</v>
      </c>
      <c r="C55" s="15" t="s">
        <v>6</v>
      </c>
      <c r="D55" s="15" t="s">
        <v>7</v>
      </c>
      <c r="E55" s="15" t="s">
        <v>8</v>
      </c>
      <c r="F55" s="16" t="s">
        <v>9</v>
      </c>
      <c r="G55" s="15" t="s">
        <v>10</v>
      </c>
      <c r="H55" s="15" t="s">
        <v>11</v>
      </c>
      <c r="I55" s="15" t="s">
        <v>12</v>
      </c>
      <c r="J55" s="15" t="s">
        <v>13</v>
      </c>
      <c r="K55" s="16" t="s">
        <v>14</v>
      </c>
    </row>
    <row r="56" spans="1:11" ht="18" customHeight="1" thickBot="1">
      <c r="A56" s="130"/>
      <c r="B56" s="18">
        <v>1</v>
      </c>
      <c r="C56" s="18">
        <v>2</v>
      </c>
      <c r="D56" s="18">
        <v>3</v>
      </c>
      <c r="E56" s="18">
        <v>4</v>
      </c>
      <c r="F56" s="54">
        <v>5</v>
      </c>
      <c r="G56" s="18">
        <v>6</v>
      </c>
      <c r="H56" s="18">
        <v>7</v>
      </c>
      <c r="I56" s="18">
        <v>8</v>
      </c>
      <c r="J56" s="17">
        <v>9</v>
      </c>
      <c r="K56" s="19">
        <v>10</v>
      </c>
    </row>
    <row r="57" spans="1:11" ht="33" customHeight="1">
      <c r="A57" s="113" t="s">
        <v>15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5"/>
    </row>
    <row r="58" spans="1:11" ht="87.75" customHeight="1">
      <c r="A58" s="110" t="s">
        <v>16</v>
      </c>
      <c r="B58" s="20" t="s">
        <v>37</v>
      </c>
      <c r="C58" s="21" t="s">
        <v>17</v>
      </c>
      <c r="D58" s="22" t="s">
        <v>43</v>
      </c>
      <c r="E58" s="58">
        <v>0</v>
      </c>
      <c r="F58" s="59">
        <v>2</v>
      </c>
      <c r="G58" s="67" t="s">
        <v>48</v>
      </c>
      <c r="H58" s="67" t="s">
        <v>49</v>
      </c>
      <c r="I58" s="23">
        <v>100</v>
      </c>
      <c r="J58" s="66">
        <f>(I58+I59+I60+I61+I62)/5</f>
        <v>92.44812030075188</v>
      </c>
      <c r="K58" s="25">
        <f>IF(E63=0,J58,(J58+J63)/2)</f>
        <v>92.44812030075188</v>
      </c>
    </row>
    <row r="59" spans="1:11" ht="70.5" customHeight="1">
      <c r="A59" s="111"/>
      <c r="B59" s="26" t="s">
        <v>38</v>
      </c>
      <c r="C59" s="27" t="s">
        <v>18</v>
      </c>
      <c r="D59" s="28" t="s">
        <v>19</v>
      </c>
      <c r="E59" s="60">
        <v>0</v>
      </c>
      <c r="F59" s="61">
        <v>0</v>
      </c>
      <c r="G59" s="67" t="s">
        <v>50</v>
      </c>
      <c r="H59" s="67" t="s">
        <v>51</v>
      </c>
      <c r="I59" s="29">
        <f>IF(F59=0,100,IF(F59&gt;5,89,90))</f>
        <v>100</v>
      </c>
      <c r="J59" s="30" t="str">
        <f>IF(J58&gt;=100,"Гос.задание по гос.услуге выполнено в полном объеме",IF(J58&gt;=90,"Гос.задание по гос.услуге выполнено",IF(J58&lt;90,"Гос.задание по гос.услуге не выполнено")))</f>
        <v>Гос.задание по гос.услуге выполнено</v>
      </c>
      <c r="K59" s="31" t="str">
        <f>IF(K58&gt;=100,"Гос.задание по гос.услуге выполнено в полном объеме",IF(K58&gt;=90,"Гос.задание по гос.услуге выполнено",IF(K58&lt;90,"Гос.задание по гос.услуге не выполнено")))</f>
        <v>Гос.задание по гос.услуге выполнено</v>
      </c>
    </row>
    <row r="60" spans="1:11" ht="70.5" customHeight="1">
      <c r="A60" s="111"/>
      <c r="B60" s="26" t="s">
        <v>57</v>
      </c>
      <c r="C60" s="27" t="s">
        <v>17</v>
      </c>
      <c r="D60" s="28" t="s">
        <v>45</v>
      </c>
      <c r="E60" s="60">
        <v>90</v>
      </c>
      <c r="F60" s="62">
        <v>100</v>
      </c>
      <c r="G60" s="67" t="s">
        <v>50</v>
      </c>
      <c r="H60" s="70" t="s">
        <v>70</v>
      </c>
      <c r="I60" s="29">
        <f>IF(F60/E60*100&gt;100,100,F60/E60*100)</f>
        <v>100</v>
      </c>
      <c r="J60" s="32"/>
      <c r="K60" s="33"/>
    </row>
    <row r="61" spans="1:11" ht="70.5" customHeight="1">
      <c r="A61" s="111"/>
      <c r="B61" s="26" t="s">
        <v>58</v>
      </c>
      <c r="C61" s="27" t="s">
        <v>17</v>
      </c>
      <c r="D61" s="28" t="s">
        <v>20</v>
      </c>
      <c r="E61" s="60">
        <v>70</v>
      </c>
      <c r="F61" s="62">
        <v>60</v>
      </c>
      <c r="G61" s="67" t="s">
        <v>53</v>
      </c>
      <c r="H61" s="70" t="s">
        <v>54</v>
      </c>
      <c r="I61" s="29">
        <f>IF(F61/E61*100&gt;100,100,F61/E61*100)</f>
        <v>85.71428571428571</v>
      </c>
      <c r="J61" s="32"/>
      <c r="K61" s="33"/>
    </row>
    <row r="62" spans="1:11" ht="91.5" customHeight="1">
      <c r="A62" s="112"/>
      <c r="B62" s="26" t="s">
        <v>59</v>
      </c>
      <c r="C62" s="27" t="s">
        <v>17</v>
      </c>
      <c r="D62" s="28" t="s">
        <v>46</v>
      </c>
      <c r="E62" s="58">
        <v>95</v>
      </c>
      <c r="F62" s="63">
        <v>72.7</v>
      </c>
      <c r="G62" s="67" t="s">
        <v>69</v>
      </c>
      <c r="H62" s="70" t="s">
        <v>56</v>
      </c>
      <c r="I62" s="29">
        <f>IF(F62/E62*100&gt;100,100,F62/E62*100)</f>
        <v>76.52631578947368</v>
      </c>
      <c r="J62" s="34"/>
      <c r="K62" s="35"/>
    </row>
    <row r="63" spans="1:11" ht="89.25" customHeight="1" thickBot="1">
      <c r="A63" s="36" t="s">
        <v>21</v>
      </c>
      <c r="B63" s="37" t="s">
        <v>22</v>
      </c>
      <c r="C63" s="38" t="s">
        <v>23</v>
      </c>
      <c r="D63" s="38"/>
      <c r="E63" s="64">
        <v>0</v>
      </c>
      <c r="F63" s="65">
        <v>16</v>
      </c>
      <c r="G63" s="67" t="s">
        <v>48</v>
      </c>
      <c r="H63" s="67" t="s">
        <v>49</v>
      </c>
      <c r="I63" s="39">
        <v>110</v>
      </c>
      <c r="J63" s="40">
        <f>(I63)</f>
        <v>110</v>
      </c>
      <c r="K63" s="41" t="str">
        <f>IF(J63&gt;=100,"Гос.задание по гос.услуге выполнено в полном объеме",IF(J63&gt;=90,"Гос.задание по гос.услуге выполнено",IF(J63&lt;90,"Гос.задание по гос.услуге не выполнено")))</f>
        <v>Гос.задание по гос.услуге выполнено в полном объеме</v>
      </c>
    </row>
    <row r="64" spans="1:11" ht="26.25" customHeight="1">
      <c r="A64" s="105" t="s">
        <v>30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1:11" ht="106.5" customHeight="1">
      <c r="A65" s="110" t="s">
        <v>16</v>
      </c>
      <c r="B65" s="20" t="s">
        <v>37</v>
      </c>
      <c r="C65" s="21" t="s">
        <v>17</v>
      </c>
      <c r="D65" s="22" t="s">
        <v>43</v>
      </c>
      <c r="E65" s="58">
        <v>0.2</v>
      </c>
      <c r="F65" s="59">
        <v>0.2</v>
      </c>
      <c r="G65" s="67" t="s">
        <v>50</v>
      </c>
      <c r="H65" s="67" t="s">
        <v>49</v>
      </c>
      <c r="I65" s="23">
        <f>IF(F65/E65*100&gt;100,100,F65/E65*100)</f>
        <v>100</v>
      </c>
      <c r="J65" s="66">
        <f>(I65+I66+I67+I68+I69)/5</f>
        <v>92.44812030075188</v>
      </c>
      <c r="K65" s="25">
        <f>IF(E70=0,J65,(J65+J70)/2)</f>
        <v>96.22406015037595</v>
      </c>
    </row>
    <row r="66" spans="1:11" ht="56.25" customHeight="1">
      <c r="A66" s="111"/>
      <c r="B66" s="26" t="s">
        <v>38</v>
      </c>
      <c r="C66" s="27" t="s">
        <v>18</v>
      </c>
      <c r="D66" s="28" t="s">
        <v>19</v>
      </c>
      <c r="E66" s="60">
        <v>0</v>
      </c>
      <c r="F66" s="61">
        <v>0</v>
      </c>
      <c r="G66" s="67" t="s">
        <v>50</v>
      </c>
      <c r="H66" s="67" t="s">
        <v>51</v>
      </c>
      <c r="I66" s="79">
        <f>IF(F66=0,100,IF(F66&gt;5,89,90))</f>
        <v>100</v>
      </c>
      <c r="J66" s="30" t="str">
        <f>IF(J65&gt;=100,"Гос.задание по гос.услуге выполнено в полном объеме",IF(J65&gt;=90,"Гос.задание по гос.услуге выполнено",IF(J65&lt;90,"Гос.задание по гос.услуге не выполнено")))</f>
        <v>Гос.задание по гос.услуге выполнено</v>
      </c>
      <c r="K66" s="31" t="str">
        <f>IF(K65&gt;=100,"Гос.задание по гос.услуге выполнено в полном объеме",IF(K65&gt;=90,"Гос.задание по гос.услуге выполнено",IF(K65&lt;90,"Гос.задание по гос.услуге не выполнено")))</f>
        <v>Гос.задание по гос.услуге выполнено</v>
      </c>
    </row>
    <row r="67" spans="1:11" ht="81" customHeight="1">
      <c r="A67" s="111"/>
      <c r="B67" s="26" t="s">
        <v>57</v>
      </c>
      <c r="C67" s="27" t="s">
        <v>17</v>
      </c>
      <c r="D67" s="28" t="s">
        <v>45</v>
      </c>
      <c r="E67" s="60">
        <v>90</v>
      </c>
      <c r="F67" s="62">
        <v>100</v>
      </c>
      <c r="G67" s="67" t="s">
        <v>50</v>
      </c>
      <c r="H67" s="70" t="s">
        <v>70</v>
      </c>
      <c r="I67" s="29">
        <f>IF(F67/E67*100&gt;100,100,F67/E67*100)</f>
        <v>100</v>
      </c>
      <c r="J67" s="32"/>
      <c r="K67" s="33"/>
    </row>
    <row r="68" spans="1:11" ht="62.25" customHeight="1">
      <c r="A68" s="111"/>
      <c r="B68" s="26" t="s">
        <v>58</v>
      </c>
      <c r="C68" s="27" t="s">
        <v>17</v>
      </c>
      <c r="D68" s="28" t="s">
        <v>20</v>
      </c>
      <c r="E68" s="60">
        <v>70</v>
      </c>
      <c r="F68" s="62">
        <v>60</v>
      </c>
      <c r="G68" s="67" t="s">
        <v>53</v>
      </c>
      <c r="H68" s="70" t="s">
        <v>54</v>
      </c>
      <c r="I68" s="29">
        <f>IF(F68/E68*100&gt;100,100,F68/E68*100)</f>
        <v>85.71428571428571</v>
      </c>
      <c r="J68" s="32"/>
      <c r="K68" s="33"/>
    </row>
    <row r="69" spans="1:11" ht="86.25" customHeight="1">
      <c r="A69" s="112"/>
      <c r="B69" s="26" t="s">
        <v>59</v>
      </c>
      <c r="C69" s="27" t="s">
        <v>17</v>
      </c>
      <c r="D69" s="28" t="s">
        <v>46</v>
      </c>
      <c r="E69" s="58">
        <v>95</v>
      </c>
      <c r="F69" s="63">
        <v>72.7</v>
      </c>
      <c r="G69" s="67" t="s">
        <v>69</v>
      </c>
      <c r="H69" s="70" t="s">
        <v>56</v>
      </c>
      <c r="I69" s="29">
        <f>IF(F69/E69*100&gt;100,100,F69/E69*100)</f>
        <v>76.52631578947368</v>
      </c>
      <c r="J69" s="34"/>
      <c r="K69" s="35"/>
    </row>
    <row r="70" spans="1:11" ht="73.5" customHeight="1" thickBot="1">
      <c r="A70" s="36" t="s">
        <v>21</v>
      </c>
      <c r="B70" s="37" t="s">
        <v>22</v>
      </c>
      <c r="C70" s="38" t="s">
        <v>23</v>
      </c>
      <c r="D70" s="38"/>
      <c r="E70" s="64">
        <v>2</v>
      </c>
      <c r="F70" s="65">
        <v>2</v>
      </c>
      <c r="G70" s="67" t="s">
        <v>60</v>
      </c>
      <c r="H70" s="67" t="s">
        <v>49</v>
      </c>
      <c r="I70" s="39">
        <f>IF(E70=0,0,IF(F70/E70*100&gt;110,110,F70/E70*100))</f>
        <v>100</v>
      </c>
      <c r="J70" s="40">
        <f>(I70)</f>
        <v>100</v>
      </c>
      <c r="K70" s="41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выполнено в полном объеме</v>
      </c>
    </row>
    <row r="71" spans="1:11" ht="24.75" customHeight="1">
      <c r="A71" s="105" t="s">
        <v>31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7"/>
    </row>
    <row r="72" spans="1:11" ht="97.5" customHeight="1">
      <c r="A72" s="110" t="s">
        <v>16</v>
      </c>
      <c r="B72" s="20" t="s">
        <v>37</v>
      </c>
      <c r="C72" s="21" t="s">
        <v>17</v>
      </c>
      <c r="D72" s="22" t="s">
        <v>43</v>
      </c>
      <c r="E72" s="58">
        <v>4.5</v>
      </c>
      <c r="F72" s="59">
        <v>4.7</v>
      </c>
      <c r="G72" s="67" t="s">
        <v>50</v>
      </c>
      <c r="H72" s="67" t="s">
        <v>49</v>
      </c>
      <c r="I72" s="23">
        <f>IF(F72/E72*100&gt;100,100,F72/E72*100)</f>
        <v>100</v>
      </c>
      <c r="J72" s="66">
        <f>(I72+I73+I74+I75+I76)/5</f>
        <v>92.44812030075188</v>
      </c>
      <c r="K72" s="25">
        <f>IF(E77=0,J72,(J72+J77)/2)</f>
        <v>88.44628237259816</v>
      </c>
    </row>
    <row r="73" spans="1:11" ht="41.25" customHeight="1">
      <c r="A73" s="111"/>
      <c r="B73" s="26" t="s">
        <v>38</v>
      </c>
      <c r="C73" s="27" t="s">
        <v>18</v>
      </c>
      <c r="D73" s="28" t="s">
        <v>19</v>
      </c>
      <c r="E73" s="60">
        <v>0</v>
      </c>
      <c r="F73" s="61">
        <v>0</v>
      </c>
      <c r="G73" s="67" t="s">
        <v>50</v>
      </c>
      <c r="H73" s="67" t="s">
        <v>51</v>
      </c>
      <c r="I73" s="29">
        <f>IF(F73=0,100,IF(F73&gt;5,89,90))</f>
        <v>100</v>
      </c>
      <c r="J73" s="30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выполнено</v>
      </c>
      <c r="K73" s="31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не выполнено</v>
      </c>
    </row>
    <row r="74" spans="1:11" ht="84" customHeight="1">
      <c r="A74" s="111"/>
      <c r="B74" s="26" t="s">
        <v>57</v>
      </c>
      <c r="C74" s="27" t="s">
        <v>17</v>
      </c>
      <c r="D74" s="28" t="s">
        <v>45</v>
      </c>
      <c r="E74" s="60">
        <v>90</v>
      </c>
      <c r="F74" s="62">
        <v>100</v>
      </c>
      <c r="G74" s="67" t="s">
        <v>50</v>
      </c>
      <c r="H74" s="70" t="s">
        <v>70</v>
      </c>
      <c r="I74" s="29">
        <f>IF(F74/E74*100&gt;100,100,F74/E74*100)</f>
        <v>100</v>
      </c>
      <c r="J74" s="32"/>
      <c r="K74" s="33"/>
    </row>
    <row r="75" spans="1:11" ht="40.5" customHeight="1">
      <c r="A75" s="111"/>
      <c r="B75" s="26" t="s">
        <v>58</v>
      </c>
      <c r="C75" s="27" t="s">
        <v>17</v>
      </c>
      <c r="D75" s="28" t="s">
        <v>20</v>
      </c>
      <c r="E75" s="60">
        <v>70</v>
      </c>
      <c r="F75" s="62">
        <v>60</v>
      </c>
      <c r="G75" s="67" t="s">
        <v>53</v>
      </c>
      <c r="H75" s="70" t="s">
        <v>54</v>
      </c>
      <c r="I75" s="29">
        <f>IF(F75/E75*100&gt;100,100,F75/E75*100)</f>
        <v>85.71428571428571</v>
      </c>
      <c r="J75" s="32"/>
      <c r="K75" s="33"/>
    </row>
    <row r="76" spans="1:11" ht="87.75" customHeight="1">
      <c r="A76" s="112"/>
      <c r="B76" s="26" t="s">
        <v>59</v>
      </c>
      <c r="C76" s="27" t="s">
        <v>17</v>
      </c>
      <c r="D76" s="28" t="s">
        <v>46</v>
      </c>
      <c r="E76" s="58">
        <v>95</v>
      </c>
      <c r="F76" s="63">
        <v>72.7</v>
      </c>
      <c r="G76" s="67" t="s">
        <v>69</v>
      </c>
      <c r="H76" s="70" t="s">
        <v>56</v>
      </c>
      <c r="I76" s="29">
        <f>IF(F76/E76*100&gt;100,100,F76/E76*100)</f>
        <v>76.52631578947368</v>
      </c>
      <c r="J76" s="34"/>
      <c r="K76" s="35"/>
    </row>
    <row r="77" spans="1:11" ht="82.5" customHeight="1" thickBot="1">
      <c r="A77" s="36" t="s">
        <v>21</v>
      </c>
      <c r="B77" s="37" t="s">
        <v>22</v>
      </c>
      <c r="C77" s="38" t="s">
        <v>23</v>
      </c>
      <c r="D77" s="38"/>
      <c r="E77" s="64">
        <v>45</v>
      </c>
      <c r="F77" s="65">
        <v>38</v>
      </c>
      <c r="G77" s="67" t="s">
        <v>50</v>
      </c>
      <c r="H77" s="67" t="s">
        <v>49</v>
      </c>
      <c r="I77" s="39">
        <f>IF(E77=0,0,IF(F77/E77*100&gt;110,110,F77/E77*100))</f>
        <v>84.44444444444444</v>
      </c>
      <c r="J77" s="40">
        <f>(I77)</f>
        <v>84.44444444444444</v>
      </c>
      <c r="K77" s="41" t="str">
        <f>IF(J77&gt;=100,"Гос.задание по гос.услуге выполнено в полном объеме",IF(J77&gt;=90,"Гос.задание по гос.услуге выполнено",IF(J77&lt;90,"Гос.задание по гос.услуге не выполнено")))</f>
        <v>Гос.задание по гос.услуге не выполнено</v>
      </c>
    </row>
    <row r="78" spans="1:11" ht="22.5" customHeight="1">
      <c r="A78" s="105" t="s">
        <v>32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7"/>
    </row>
    <row r="79" spans="1:11" ht="102.75" customHeight="1">
      <c r="A79" s="110" t="s">
        <v>16</v>
      </c>
      <c r="B79" s="20" t="s">
        <v>37</v>
      </c>
      <c r="C79" s="21" t="s">
        <v>17</v>
      </c>
      <c r="D79" s="22" t="s">
        <v>43</v>
      </c>
      <c r="E79" s="58">
        <v>34.9</v>
      </c>
      <c r="F79" s="59">
        <v>34.3</v>
      </c>
      <c r="G79" s="67" t="s">
        <v>50</v>
      </c>
      <c r="H79" s="67" t="s">
        <v>49</v>
      </c>
      <c r="I79" s="23">
        <f>IF(F79/E79*100&gt;100,100,F79/E79*100)</f>
        <v>98.2808022922636</v>
      </c>
      <c r="J79" s="66">
        <f>(I79+I80+I81+I82+I83)/5</f>
        <v>92.10428075920461</v>
      </c>
      <c r="K79" s="25">
        <f>IF(E84=0,J79,(J79+J84)/2)</f>
        <v>86.02348708447337</v>
      </c>
    </row>
    <row r="80" spans="1:11" ht="74.25" customHeight="1">
      <c r="A80" s="111"/>
      <c r="B80" s="26" t="s">
        <v>38</v>
      </c>
      <c r="C80" s="27" t="s">
        <v>18</v>
      </c>
      <c r="D80" s="28" t="s">
        <v>19</v>
      </c>
      <c r="E80" s="60">
        <v>0</v>
      </c>
      <c r="F80" s="61">
        <v>0</v>
      </c>
      <c r="G80" s="67" t="s">
        <v>50</v>
      </c>
      <c r="H80" s="67" t="s">
        <v>51</v>
      </c>
      <c r="I80" s="29">
        <f>IF(F80=0,100,IF(F80&gt;5,89,90))</f>
        <v>100</v>
      </c>
      <c r="J80" s="30" t="str">
        <f>IF(J79&gt;=100,"Гос.задание по гос.услуге выполнено в полном объеме",IF(J79&gt;=90,"Гос.задание по гос.услуге выполнено",IF(J79&lt;90,"Гос.задание по гос.услуге не выполнено")))</f>
        <v>Гос.задание по гос.услуге выполнено</v>
      </c>
      <c r="K80" s="31" t="str">
        <f>IF(K79&gt;=100,"Гос.задание по гос.услуге выполнено в полном объеме",IF(K79&gt;=90,"Гос.задание по гос.услуге выполнено",IF(K79&lt;90,"Гос.задание по гос.услуге не выполнено")))</f>
        <v>Гос.задание по гос.услуге не выполнено</v>
      </c>
    </row>
    <row r="81" spans="1:11" ht="81.75" customHeight="1">
      <c r="A81" s="111"/>
      <c r="B81" s="26" t="s">
        <v>57</v>
      </c>
      <c r="C81" s="27" t="s">
        <v>17</v>
      </c>
      <c r="D81" s="28" t="s">
        <v>45</v>
      </c>
      <c r="E81" s="60">
        <v>90</v>
      </c>
      <c r="F81" s="62">
        <v>100</v>
      </c>
      <c r="G81" s="67" t="s">
        <v>50</v>
      </c>
      <c r="H81" s="70" t="s">
        <v>70</v>
      </c>
      <c r="I81" s="29">
        <f>IF(F81/E81*100&gt;100,100,F81/E81*100)</f>
        <v>100</v>
      </c>
      <c r="J81" s="32"/>
      <c r="K81" s="33"/>
    </row>
    <row r="82" spans="1:11" ht="45.75" customHeight="1">
      <c r="A82" s="111"/>
      <c r="B82" s="26" t="s">
        <v>58</v>
      </c>
      <c r="C82" s="27" t="s">
        <v>17</v>
      </c>
      <c r="D82" s="28" t="s">
        <v>20</v>
      </c>
      <c r="E82" s="60">
        <v>70</v>
      </c>
      <c r="F82" s="62">
        <v>60</v>
      </c>
      <c r="G82" s="67" t="s">
        <v>53</v>
      </c>
      <c r="H82" s="70" t="s">
        <v>54</v>
      </c>
      <c r="I82" s="29">
        <f>IF(F82/E82*100&gt;100,100,F82/E82*100)</f>
        <v>85.71428571428571</v>
      </c>
      <c r="J82" s="32"/>
      <c r="K82" s="33"/>
    </row>
    <row r="83" spans="1:11" ht="88.5" customHeight="1">
      <c r="A83" s="112"/>
      <c r="B83" s="26" t="s">
        <v>59</v>
      </c>
      <c r="C83" s="27" t="s">
        <v>17</v>
      </c>
      <c r="D83" s="28" t="s">
        <v>46</v>
      </c>
      <c r="E83" s="58">
        <v>95</v>
      </c>
      <c r="F83" s="63">
        <v>72.7</v>
      </c>
      <c r="G83" s="67" t="s">
        <v>69</v>
      </c>
      <c r="H83" s="70" t="s">
        <v>56</v>
      </c>
      <c r="I83" s="29">
        <f>IF(F83/E83*100&gt;100,100,F83/E83*100)</f>
        <v>76.52631578947368</v>
      </c>
      <c r="J83" s="34"/>
      <c r="K83" s="35"/>
    </row>
    <row r="84" spans="1:11" ht="87" customHeight="1" thickBot="1">
      <c r="A84" s="36" t="s">
        <v>21</v>
      </c>
      <c r="B84" s="37" t="s">
        <v>22</v>
      </c>
      <c r="C84" s="38" t="s">
        <v>23</v>
      </c>
      <c r="D84" s="38"/>
      <c r="E84" s="64">
        <v>349</v>
      </c>
      <c r="F84" s="65">
        <v>279</v>
      </c>
      <c r="G84" s="67" t="s">
        <v>50</v>
      </c>
      <c r="H84" s="67" t="s">
        <v>49</v>
      </c>
      <c r="I84" s="39">
        <f>IF(E84=0,0,IF(F84/E84*100&gt;110,110,F84/E84*100))</f>
        <v>79.94269340974212</v>
      </c>
      <c r="J84" s="40">
        <f>(I84)</f>
        <v>79.94269340974212</v>
      </c>
      <c r="K84" s="41" t="str">
        <f>IF(J84&gt;=100,"Гос.задание по гос.услуге выполнено в полном объеме",IF(J84&gt;=90,"Гос.задание по гос.услуге выполнено",IF(J84&lt;90,"Гос.задание по гос.услуге не выполнено")))</f>
        <v>Гос.задание по гос.услуге не выполнено</v>
      </c>
    </row>
    <row r="85" spans="1:11" ht="49.5" customHeight="1">
      <c r="A85" s="105" t="s">
        <v>36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7"/>
    </row>
    <row r="86" spans="1:11" ht="99" customHeight="1">
      <c r="A86" s="110" t="s">
        <v>16</v>
      </c>
      <c r="B86" s="20" t="s">
        <v>37</v>
      </c>
      <c r="C86" s="21" t="s">
        <v>17</v>
      </c>
      <c r="D86" s="22" t="s">
        <v>43</v>
      </c>
      <c r="E86" s="58">
        <v>10.9</v>
      </c>
      <c r="F86" s="59">
        <v>10.9</v>
      </c>
      <c r="G86" s="67" t="s">
        <v>50</v>
      </c>
      <c r="H86" s="67" t="s">
        <v>49</v>
      </c>
      <c r="I86" s="23">
        <f>IF(F86/E86*100&gt;100,100,F86/E86*100)</f>
        <v>100</v>
      </c>
      <c r="J86" s="66">
        <f>(I86+I87+I88+I89+I90)/5</f>
        <v>92.44812030075188</v>
      </c>
      <c r="K86" s="25">
        <f>IF(E91=0,J86,(J86+J91)/2)</f>
        <v>87.04974822377044</v>
      </c>
    </row>
    <row r="87" spans="1:11" ht="72" customHeight="1">
      <c r="A87" s="111"/>
      <c r="B87" s="26" t="s">
        <v>38</v>
      </c>
      <c r="C87" s="27" t="s">
        <v>18</v>
      </c>
      <c r="D87" s="28" t="s">
        <v>19</v>
      </c>
      <c r="E87" s="60">
        <v>0</v>
      </c>
      <c r="F87" s="61">
        <v>0</v>
      </c>
      <c r="G87" s="67" t="s">
        <v>50</v>
      </c>
      <c r="H87" s="67" t="s">
        <v>51</v>
      </c>
      <c r="I87" s="29">
        <f>IF(F87=0,100,IF(F87&gt;5,89,90))</f>
        <v>100</v>
      </c>
      <c r="J87" s="30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выполнено</v>
      </c>
      <c r="K87" s="31" t="str">
        <f>IF(K86&gt;=100,"Гос.задание по гос.услуге выполнено в полном объеме",IF(K86&gt;=90,"Гос.задание по гос.услуге выполнено",IF(K86&lt;90,"Гос.задание по гос.услуге не выполнено")))</f>
        <v>Гос.задание по гос.услуге не выполнено</v>
      </c>
    </row>
    <row r="88" spans="1:11" ht="81" customHeight="1">
      <c r="A88" s="111"/>
      <c r="B88" s="26" t="s">
        <v>57</v>
      </c>
      <c r="C88" s="27" t="s">
        <v>17</v>
      </c>
      <c r="D88" s="28" t="s">
        <v>45</v>
      </c>
      <c r="E88" s="60">
        <v>90</v>
      </c>
      <c r="F88" s="62">
        <v>100</v>
      </c>
      <c r="G88" s="67" t="s">
        <v>50</v>
      </c>
      <c r="H88" s="70" t="s">
        <v>70</v>
      </c>
      <c r="I88" s="29">
        <f>IF(F88/E88*100&gt;100,100,F88/E88*100)</f>
        <v>100</v>
      </c>
      <c r="J88" s="32"/>
      <c r="K88" s="33"/>
    </row>
    <row r="89" spans="1:11" ht="65.25" customHeight="1">
      <c r="A89" s="111"/>
      <c r="B89" s="26" t="s">
        <v>58</v>
      </c>
      <c r="C89" s="27" t="s">
        <v>17</v>
      </c>
      <c r="D89" s="28" t="s">
        <v>20</v>
      </c>
      <c r="E89" s="60">
        <v>70</v>
      </c>
      <c r="F89" s="62">
        <v>60</v>
      </c>
      <c r="G89" s="67" t="s">
        <v>53</v>
      </c>
      <c r="H89" s="70" t="s">
        <v>54</v>
      </c>
      <c r="I89" s="29">
        <f>IF(F89/E89*100&gt;100,100,F89/E89*100)</f>
        <v>85.71428571428571</v>
      </c>
      <c r="J89" s="32"/>
      <c r="K89" s="33"/>
    </row>
    <row r="90" spans="1:11" ht="87.75" customHeight="1">
      <c r="A90" s="112"/>
      <c r="B90" s="26" t="s">
        <v>59</v>
      </c>
      <c r="C90" s="27" t="s">
        <v>17</v>
      </c>
      <c r="D90" s="28" t="s">
        <v>46</v>
      </c>
      <c r="E90" s="58">
        <v>95</v>
      </c>
      <c r="F90" s="63">
        <v>72.7</v>
      </c>
      <c r="G90" s="67" t="s">
        <v>69</v>
      </c>
      <c r="H90" s="70" t="s">
        <v>56</v>
      </c>
      <c r="I90" s="29">
        <f>IF(F90/E90*100&gt;100,100,F90/E90*100)</f>
        <v>76.52631578947368</v>
      </c>
      <c r="J90" s="34"/>
      <c r="K90" s="35"/>
    </row>
    <row r="91" spans="1:11" ht="76.5" customHeight="1" thickBot="1">
      <c r="A91" s="36" t="s">
        <v>21</v>
      </c>
      <c r="B91" s="37" t="s">
        <v>22</v>
      </c>
      <c r="C91" s="38" t="s">
        <v>23</v>
      </c>
      <c r="D91" s="38"/>
      <c r="E91" s="64">
        <v>109</v>
      </c>
      <c r="F91" s="65">
        <v>89</v>
      </c>
      <c r="G91" s="67" t="s">
        <v>50</v>
      </c>
      <c r="H91" s="67" t="s">
        <v>49</v>
      </c>
      <c r="I91" s="39">
        <f>IF(E91=0,0,IF(F91/E91*100&gt;110,110,F91/E91*100))</f>
        <v>81.65137614678899</v>
      </c>
      <c r="J91" s="40">
        <f>(I91)</f>
        <v>81.65137614678899</v>
      </c>
      <c r="K91" s="41" t="str">
        <f>IF(J91&gt;=100,"Гос.задание по гос.услуге выполнено в полном объеме",IF(J91&gt;=90,"Гос.задание по гос.услуге выполнено",IF(J91&lt;90,"Гос.задание по гос.услуге не выполнено")))</f>
        <v>Гос.задание по гос.услуге не выполнено</v>
      </c>
    </row>
    <row r="92" spans="1:11" ht="28.5" customHeight="1">
      <c r="A92" s="105" t="s">
        <v>34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ht="105" customHeight="1">
      <c r="A93" s="110" t="s">
        <v>16</v>
      </c>
      <c r="B93" s="20" t="s">
        <v>37</v>
      </c>
      <c r="C93" s="21" t="s">
        <v>17</v>
      </c>
      <c r="D93" s="22" t="s">
        <v>43</v>
      </c>
      <c r="E93" s="72">
        <v>16</v>
      </c>
      <c r="F93" s="59">
        <v>12.8</v>
      </c>
      <c r="G93" s="67" t="s">
        <v>50</v>
      </c>
      <c r="H93" s="67" t="s">
        <v>49</v>
      </c>
      <c r="I93" s="23">
        <f>IF(F93/E93*100&gt;100,100,F93/E93*100)</f>
        <v>80</v>
      </c>
      <c r="J93" s="66">
        <f>(I93+I94+I95+I96+I97)/5</f>
        <v>88.44812030075188</v>
      </c>
      <c r="K93" s="25">
        <f>IF(E98=0,J93,(J93+J98)/2)</f>
        <v>76.72406015037595</v>
      </c>
    </row>
    <row r="94" spans="1:11" ht="45.75" customHeight="1">
      <c r="A94" s="111"/>
      <c r="B94" s="26" t="s">
        <v>38</v>
      </c>
      <c r="C94" s="27" t="s">
        <v>18</v>
      </c>
      <c r="D94" s="28" t="s">
        <v>19</v>
      </c>
      <c r="E94" s="60">
        <v>0</v>
      </c>
      <c r="F94" s="61">
        <v>0</v>
      </c>
      <c r="G94" s="67" t="s">
        <v>50</v>
      </c>
      <c r="H94" s="67" t="s">
        <v>51</v>
      </c>
      <c r="I94" s="29">
        <f>IF(F94=0,100,IF(F94&gt;5,89,90))</f>
        <v>100</v>
      </c>
      <c r="J94" s="30" t="str">
        <f>IF(J93&gt;=100,"Гос.задание по гос.услуге выполнено в полном объеме",IF(J93&gt;=90,"Гос.задание по гос.услуге выполнено",IF(J93&lt;90,"Гос.задание по гос.услуге не выполнено")))</f>
        <v>Гос.задание по гос.услуге не выполнено</v>
      </c>
      <c r="K94" s="31" t="str">
        <f>IF(K93&gt;=100,"Гос.задание по гос.услуге выполнено в полном объеме",IF(K93&gt;=90,"Гос.задание по гос.услуге выполнено",IF(K93&lt;90,"Гос.задание по гос.услуге не выполнено")))</f>
        <v>Гос.задание по гос.услуге не выполнено</v>
      </c>
    </row>
    <row r="95" spans="1:11" ht="81.75" customHeight="1">
      <c r="A95" s="111"/>
      <c r="B95" s="26" t="s">
        <v>57</v>
      </c>
      <c r="C95" s="27" t="s">
        <v>17</v>
      </c>
      <c r="D95" s="28" t="s">
        <v>45</v>
      </c>
      <c r="E95" s="60">
        <v>90</v>
      </c>
      <c r="F95" s="62">
        <v>100</v>
      </c>
      <c r="G95" s="67" t="s">
        <v>50</v>
      </c>
      <c r="H95" s="70" t="s">
        <v>70</v>
      </c>
      <c r="I95" s="29">
        <f>IF(F95/E95*100&gt;100,100,F95/E95*100)</f>
        <v>100</v>
      </c>
      <c r="J95" s="32"/>
      <c r="K95" s="33"/>
    </row>
    <row r="96" spans="1:11" ht="64.5" customHeight="1">
      <c r="A96" s="111"/>
      <c r="B96" s="26" t="s">
        <v>58</v>
      </c>
      <c r="C96" s="27" t="s">
        <v>17</v>
      </c>
      <c r="D96" s="28" t="s">
        <v>20</v>
      </c>
      <c r="E96" s="60">
        <v>70</v>
      </c>
      <c r="F96" s="62">
        <v>60</v>
      </c>
      <c r="G96" s="67" t="s">
        <v>53</v>
      </c>
      <c r="H96" s="70" t="s">
        <v>54</v>
      </c>
      <c r="I96" s="29">
        <f>IF(F96/E96*100&gt;100,100,F96/E96*100)</f>
        <v>85.71428571428571</v>
      </c>
      <c r="J96" s="32"/>
      <c r="K96" s="33"/>
    </row>
    <row r="97" spans="1:11" ht="93" customHeight="1">
      <c r="A97" s="112"/>
      <c r="B97" s="26" t="s">
        <v>59</v>
      </c>
      <c r="C97" s="27" t="s">
        <v>17</v>
      </c>
      <c r="D97" s="28" t="s">
        <v>46</v>
      </c>
      <c r="E97" s="58">
        <v>95</v>
      </c>
      <c r="F97" s="63">
        <v>72.7</v>
      </c>
      <c r="G97" s="67" t="s">
        <v>69</v>
      </c>
      <c r="H97" s="70" t="s">
        <v>56</v>
      </c>
      <c r="I97" s="29">
        <f>IF(F97/E97*100&gt;100,100,F97/E97*100)</f>
        <v>76.52631578947368</v>
      </c>
      <c r="J97" s="34"/>
      <c r="K97" s="35"/>
    </row>
    <row r="98" spans="1:11" ht="73.5" customHeight="1" thickBot="1">
      <c r="A98" s="36" t="s">
        <v>21</v>
      </c>
      <c r="B98" s="37" t="s">
        <v>22</v>
      </c>
      <c r="C98" s="38" t="s">
        <v>23</v>
      </c>
      <c r="D98" s="38"/>
      <c r="E98" s="64">
        <v>160</v>
      </c>
      <c r="F98" s="65">
        <v>104</v>
      </c>
      <c r="G98" s="67" t="s">
        <v>50</v>
      </c>
      <c r="H98" s="67" t="s">
        <v>49</v>
      </c>
      <c r="I98" s="39">
        <f>IF(E98=0,0,IF(F98/E98*100&gt;110,110,F98/E98*100))</f>
        <v>65</v>
      </c>
      <c r="J98" s="40">
        <f>(I98)</f>
        <v>65</v>
      </c>
      <c r="K98" s="41" t="str">
        <f>IF(J98&gt;=100,"Гос.задание по гос.услуге выполнено в полном объеме",IF(J98&gt;=90,"Гос.задание по гос.услуге выполнено",IF(J98&lt;90,"Гос.задание по гос.услуге не выполнено")))</f>
        <v>Гос.задание по гос.услуге не выполнено</v>
      </c>
    </row>
    <row r="99" spans="1:11" ht="20.25" customHeight="1">
      <c r="A99" s="105" t="s">
        <v>35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7"/>
    </row>
    <row r="100" spans="1:11" ht="85.5" customHeight="1">
      <c r="A100" s="110" t="s">
        <v>16</v>
      </c>
      <c r="B100" s="20" t="s">
        <v>37</v>
      </c>
      <c r="C100" s="21" t="s">
        <v>17</v>
      </c>
      <c r="D100" s="22" t="s">
        <v>43</v>
      </c>
      <c r="E100" s="72">
        <v>25.6</v>
      </c>
      <c r="F100" s="59">
        <v>25.7</v>
      </c>
      <c r="G100" s="67" t="s">
        <v>50</v>
      </c>
      <c r="H100" s="67" t="s">
        <v>49</v>
      </c>
      <c r="I100" s="23">
        <f>IF(F100/E100*100&gt;100,100,F100/E100*100)</f>
        <v>100</v>
      </c>
      <c r="J100" s="66">
        <f>(I100+I101+I102+I103+I104)/5</f>
        <v>92.44812030075188</v>
      </c>
      <c r="K100" s="25">
        <f>IF(E105=0,J100,(J100+J105)/2)</f>
        <v>87.04437265037595</v>
      </c>
    </row>
    <row r="101" spans="1:11" ht="52.5" customHeight="1">
      <c r="A101" s="111"/>
      <c r="B101" s="26" t="s">
        <v>38</v>
      </c>
      <c r="C101" s="27" t="s">
        <v>18</v>
      </c>
      <c r="D101" s="28" t="s">
        <v>19</v>
      </c>
      <c r="E101" s="60">
        <v>0</v>
      </c>
      <c r="F101" s="61">
        <v>0</v>
      </c>
      <c r="G101" s="67" t="s">
        <v>50</v>
      </c>
      <c r="H101" s="67" t="s">
        <v>51</v>
      </c>
      <c r="I101" s="29">
        <f>IF(F101=0,100,IF(F101&gt;5,89,90))</f>
        <v>100</v>
      </c>
      <c r="J101" s="30" t="str">
        <f>IF(J100&gt;=100,"Гос.задание по гос.услуге выполнено в полном объеме",IF(J100&gt;=90,"Гос.задание по гос.услуге выполнено",IF(J100&lt;90,"Гос.задание по гос.услуге не выполнено")))</f>
        <v>Гос.задание по гос.услуге выполнено</v>
      </c>
      <c r="K101" s="31" t="str">
        <f>IF(K100&gt;=100,"Гос.задание по гос.услуге выполнено в полном объеме",IF(K100&gt;=90,"Гос.задание по гос.услуге выполнено",IF(K100&lt;90,"Гос.задание по гос.услуге не выполнено")))</f>
        <v>Гос.задание по гос.услуге не выполнено</v>
      </c>
    </row>
    <row r="102" spans="1:11" ht="90.75" customHeight="1">
      <c r="A102" s="111"/>
      <c r="B102" s="26" t="s">
        <v>57</v>
      </c>
      <c r="C102" s="27" t="s">
        <v>17</v>
      </c>
      <c r="D102" s="28" t="s">
        <v>45</v>
      </c>
      <c r="E102" s="60">
        <v>90</v>
      </c>
      <c r="F102" s="62">
        <v>100</v>
      </c>
      <c r="G102" s="67" t="s">
        <v>50</v>
      </c>
      <c r="H102" s="70" t="s">
        <v>70</v>
      </c>
      <c r="I102" s="29">
        <f>IF(F102/E102*100&gt;100,100,F102/E102*100)</f>
        <v>100</v>
      </c>
      <c r="J102" s="32"/>
      <c r="K102" s="33"/>
    </row>
    <row r="103" spans="1:11" ht="66.75" customHeight="1">
      <c r="A103" s="111"/>
      <c r="B103" s="26" t="s">
        <v>58</v>
      </c>
      <c r="C103" s="27" t="s">
        <v>17</v>
      </c>
      <c r="D103" s="28" t="s">
        <v>20</v>
      </c>
      <c r="E103" s="60">
        <v>70</v>
      </c>
      <c r="F103" s="62">
        <v>60</v>
      </c>
      <c r="G103" s="67" t="s">
        <v>53</v>
      </c>
      <c r="H103" s="70" t="s">
        <v>54</v>
      </c>
      <c r="I103" s="29">
        <f>IF(F103/E103*100&gt;100,100,F103/E103*100)</f>
        <v>85.71428571428571</v>
      </c>
      <c r="J103" s="32"/>
      <c r="K103" s="33"/>
    </row>
    <row r="104" spans="1:11" ht="90" customHeight="1">
      <c r="A104" s="112"/>
      <c r="B104" s="26" t="s">
        <v>59</v>
      </c>
      <c r="C104" s="27" t="s">
        <v>17</v>
      </c>
      <c r="D104" s="28" t="s">
        <v>46</v>
      </c>
      <c r="E104" s="58">
        <v>95</v>
      </c>
      <c r="F104" s="63">
        <v>72.7</v>
      </c>
      <c r="G104" s="67" t="s">
        <v>69</v>
      </c>
      <c r="H104" s="70" t="s">
        <v>56</v>
      </c>
      <c r="I104" s="29">
        <f>IF(F104/E104*100&gt;100,100,F104/E104*100)</f>
        <v>76.52631578947368</v>
      </c>
      <c r="J104" s="34"/>
      <c r="K104" s="35"/>
    </row>
    <row r="105" spans="1:11" ht="78" customHeight="1" thickBot="1">
      <c r="A105" s="36" t="s">
        <v>21</v>
      </c>
      <c r="B105" s="37" t="s">
        <v>22</v>
      </c>
      <c r="C105" s="38" t="s">
        <v>23</v>
      </c>
      <c r="D105" s="38"/>
      <c r="E105" s="64">
        <v>256</v>
      </c>
      <c r="F105" s="65">
        <v>209</v>
      </c>
      <c r="G105" s="67" t="s">
        <v>50</v>
      </c>
      <c r="H105" s="67" t="s">
        <v>49</v>
      </c>
      <c r="I105" s="39">
        <f>IF(E105=0,0,IF(F105/E105*100&gt;110,110,F105/E105*100))</f>
        <v>81.640625</v>
      </c>
      <c r="J105" s="40">
        <f>(I105)</f>
        <v>81.640625</v>
      </c>
      <c r="K105" s="41" t="str">
        <f>IF(J105&gt;=100,"Гос.задание по гос.услуге выполнено в полном объеме",IF(J105&gt;=90,"Гос.задание по гос.услуге выполнено",IF(J105&lt;90,"Гос.задание по гос.услуге не выполнено")))</f>
        <v>Гос.задание по гос.услуге не выполнено</v>
      </c>
    </row>
    <row r="106" spans="1:11" ht="20.25" customHeight="1">
      <c r="A106" s="105" t="s">
        <v>39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7"/>
    </row>
    <row r="107" spans="1:11" ht="85.5" customHeight="1">
      <c r="A107" s="110" t="s">
        <v>16</v>
      </c>
      <c r="B107" s="20" t="s">
        <v>37</v>
      </c>
      <c r="C107" s="21" t="s">
        <v>17</v>
      </c>
      <c r="D107" s="22" t="s">
        <v>43</v>
      </c>
      <c r="E107" s="72">
        <v>0</v>
      </c>
      <c r="F107" s="59">
        <v>1.4</v>
      </c>
      <c r="G107" s="67" t="s">
        <v>48</v>
      </c>
      <c r="H107" s="67" t="s">
        <v>49</v>
      </c>
      <c r="I107" s="23">
        <v>100</v>
      </c>
      <c r="J107" s="66">
        <f>(I107+I108+I109+I110+I111)/5</f>
        <v>92.44812030075188</v>
      </c>
      <c r="K107" s="25">
        <f>IF(E112=0,J107,(J107+J112)/2)</f>
        <v>92.44812030075188</v>
      </c>
    </row>
    <row r="108" spans="1:11" ht="52.5" customHeight="1">
      <c r="A108" s="111"/>
      <c r="B108" s="26" t="s">
        <v>38</v>
      </c>
      <c r="C108" s="27" t="s">
        <v>18</v>
      </c>
      <c r="D108" s="28" t="s">
        <v>19</v>
      </c>
      <c r="E108" s="60">
        <v>0</v>
      </c>
      <c r="F108" s="61">
        <v>0</v>
      </c>
      <c r="G108" s="67" t="s">
        <v>50</v>
      </c>
      <c r="H108" s="67" t="s">
        <v>51</v>
      </c>
      <c r="I108" s="29">
        <f>IF(F108=0,100,IF(F108&gt;5,89,90))</f>
        <v>100</v>
      </c>
      <c r="J108" s="30" t="str">
        <f>IF(J107&gt;=100,"Гос.задание по гос.услуге выполнено в полном объеме",IF(J107&gt;=90,"Гос.задание по гос.услуге выполнено",IF(J107&lt;90,"Гос.задание по гос.услуге не выполнено")))</f>
        <v>Гос.задание по гос.услуге выполнено</v>
      </c>
      <c r="K108" s="31" t="str">
        <f>IF(K107&gt;=100,"Гос.задание по гос.услуге выполнено в полном объеме",IF(K107&gt;=90,"Гос.задание по гос.услуге выполнено",IF(K107&lt;90,"Гос.задание по гос.услуге не выполнено")))</f>
        <v>Гос.задание по гос.услуге выполнено</v>
      </c>
    </row>
    <row r="109" spans="1:11" ht="90.75" customHeight="1">
      <c r="A109" s="111"/>
      <c r="B109" s="26" t="s">
        <v>57</v>
      </c>
      <c r="C109" s="27" t="s">
        <v>17</v>
      </c>
      <c r="D109" s="28" t="s">
        <v>45</v>
      </c>
      <c r="E109" s="60">
        <v>90</v>
      </c>
      <c r="F109" s="62">
        <v>100</v>
      </c>
      <c r="G109" s="67" t="s">
        <v>50</v>
      </c>
      <c r="H109" s="70" t="s">
        <v>70</v>
      </c>
      <c r="I109" s="29">
        <f>IF(F109/E109*100&gt;100,100,F109/E109*100)</f>
        <v>100</v>
      </c>
      <c r="J109" s="32"/>
      <c r="K109" s="33"/>
    </row>
    <row r="110" spans="1:11" ht="33.75" customHeight="1">
      <c r="A110" s="111"/>
      <c r="B110" s="26" t="s">
        <v>58</v>
      </c>
      <c r="C110" s="27" t="s">
        <v>17</v>
      </c>
      <c r="D110" s="28" t="s">
        <v>20</v>
      </c>
      <c r="E110" s="60">
        <v>70</v>
      </c>
      <c r="F110" s="62">
        <v>60</v>
      </c>
      <c r="G110" s="67" t="s">
        <v>53</v>
      </c>
      <c r="H110" s="70" t="s">
        <v>54</v>
      </c>
      <c r="I110" s="29">
        <f>IF(F110/E110*100&gt;100,100,F110/E110*100)</f>
        <v>85.71428571428571</v>
      </c>
      <c r="J110" s="32"/>
      <c r="K110" s="33"/>
    </row>
    <row r="111" spans="1:11" ht="90" customHeight="1">
      <c r="A111" s="112"/>
      <c r="B111" s="26" t="s">
        <v>59</v>
      </c>
      <c r="C111" s="27" t="s">
        <v>17</v>
      </c>
      <c r="D111" s="28" t="s">
        <v>46</v>
      </c>
      <c r="E111" s="58">
        <v>95</v>
      </c>
      <c r="F111" s="63">
        <v>72.7</v>
      </c>
      <c r="G111" s="67" t="s">
        <v>69</v>
      </c>
      <c r="H111" s="70" t="s">
        <v>56</v>
      </c>
      <c r="I111" s="29">
        <f>IF(F111/E111*100&gt;100,100,F111/E111*100)</f>
        <v>76.52631578947368</v>
      </c>
      <c r="J111" s="34"/>
      <c r="K111" s="35"/>
    </row>
    <row r="112" spans="1:11" ht="78" customHeight="1" thickBot="1">
      <c r="A112" s="36" t="s">
        <v>21</v>
      </c>
      <c r="B112" s="37" t="s">
        <v>22</v>
      </c>
      <c r="C112" s="38" t="s">
        <v>23</v>
      </c>
      <c r="D112" s="38"/>
      <c r="E112" s="64">
        <v>0</v>
      </c>
      <c r="F112" s="65">
        <v>11</v>
      </c>
      <c r="G112" s="67" t="s">
        <v>48</v>
      </c>
      <c r="H112" s="67" t="s">
        <v>49</v>
      </c>
      <c r="I112" s="39">
        <v>110</v>
      </c>
      <c r="J112" s="40">
        <f>(I112)</f>
        <v>110</v>
      </c>
      <c r="K112" s="41" t="str">
        <f>IF(J112&gt;=100,"Гос.задание по гос.услуге выполнено в полном объеме",IF(J112&gt;=90,"Гос.задание по гос.услуге выполнено",IF(J112&lt;90,"Гос.задание по гос.услуге не выполнено")))</f>
        <v>Гос.задание по гос.услуге выполнено в полном объеме</v>
      </c>
    </row>
    <row r="113" spans="1:15" ht="20.25" customHeight="1">
      <c r="A113" s="108" t="s">
        <v>42</v>
      </c>
      <c r="B113" s="122" t="s">
        <v>40</v>
      </c>
      <c r="C113" s="122"/>
      <c r="D113" s="122"/>
      <c r="E113" s="122"/>
      <c r="F113" s="122"/>
      <c r="G113" s="122"/>
      <c r="H113" s="122"/>
      <c r="I113" s="122"/>
      <c r="J113" s="122"/>
      <c r="K113" s="77">
        <f>(K116+K121+K126+K131+K137)/5</f>
        <v>67.19883040935672</v>
      </c>
      <c r="L113" s="78"/>
      <c r="M113" s="2"/>
      <c r="N113" s="2"/>
      <c r="O113" s="2"/>
    </row>
    <row r="114" spans="1:15" ht="48" customHeight="1" thickBot="1">
      <c r="A114" s="109"/>
      <c r="B114" s="123"/>
      <c r="C114" s="123"/>
      <c r="D114" s="123"/>
      <c r="E114" s="123"/>
      <c r="F114" s="123"/>
      <c r="G114" s="123"/>
      <c r="H114" s="123"/>
      <c r="I114" s="123"/>
      <c r="J114" s="123"/>
      <c r="K114" s="14" t="str">
        <f>IF(K113&gt;=100,"Гос.задание по гос.услуге выполнено в полном объеме",IF(K113&gt;=90,"Гос.задание по гос.услуге выполнено",IF(K113&lt;90,"Гос.задание по гос.услуге не выполнено")))</f>
        <v>Гос.задание по гос.услуге не выполнено</v>
      </c>
      <c r="L114" s="2"/>
      <c r="M114" s="2"/>
      <c r="N114" s="2"/>
      <c r="O114" s="2"/>
    </row>
    <row r="115" spans="1:11" ht="24.75" customHeight="1">
      <c r="A115" s="105" t="s">
        <v>31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</row>
    <row r="116" spans="1:11" ht="85.5" customHeight="1">
      <c r="A116" s="102" t="s">
        <v>16</v>
      </c>
      <c r="B116" s="20" t="s">
        <v>37</v>
      </c>
      <c r="C116" s="21" t="s">
        <v>17</v>
      </c>
      <c r="D116" s="22" t="s">
        <v>43</v>
      </c>
      <c r="E116" s="76">
        <v>0.3</v>
      </c>
      <c r="F116" s="59">
        <v>0.1</v>
      </c>
      <c r="G116" s="67" t="s">
        <v>60</v>
      </c>
      <c r="H116" s="67" t="s">
        <v>49</v>
      </c>
      <c r="I116" s="23">
        <f>IF(F116/E116*100&gt;100,100,F116/E116*100)</f>
        <v>33.333333333333336</v>
      </c>
      <c r="J116" s="66">
        <f>(I116+I117+I118)/3</f>
        <v>69.953216374269</v>
      </c>
      <c r="K116" s="25">
        <f>IF(E119=0,J116,(J116+J119)/2)</f>
        <v>51.64327485380117</v>
      </c>
    </row>
    <row r="117" spans="1:11" ht="82.5" customHeight="1">
      <c r="A117" s="103"/>
      <c r="B117" s="26" t="s">
        <v>63</v>
      </c>
      <c r="C117" s="27" t="s">
        <v>17</v>
      </c>
      <c r="D117" s="28" t="s">
        <v>45</v>
      </c>
      <c r="E117" s="60">
        <v>90</v>
      </c>
      <c r="F117" s="62">
        <v>100</v>
      </c>
      <c r="G117" s="67" t="s">
        <v>50</v>
      </c>
      <c r="H117" s="67" t="s">
        <v>70</v>
      </c>
      <c r="I117" s="29">
        <f>IF(F117/E117*100&gt;100,100,F117/E117*100)</f>
        <v>100</v>
      </c>
      <c r="J117" s="32"/>
      <c r="K117" s="33"/>
    </row>
    <row r="118" spans="1:11" ht="90" customHeight="1">
      <c r="A118" s="104"/>
      <c r="B118" s="26" t="s">
        <v>62</v>
      </c>
      <c r="C118" s="27" t="s">
        <v>17</v>
      </c>
      <c r="D118" s="28" t="s">
        <v>46</v>
      </c>
      <c r="E118" s="58">
        <v>95</v>
      </c>
      <c r="F118" s="63">
        <v>72.7</v>
      </c>
      <c r="G118" s="67" t="s">
        <v>69</v>
      </c>
      <c r="H118" s="70" t="s">
        <v>56</v>
      </c>
      <c r="I118" s="29">
        <f>IF(F118/E118*100&gt;100,100,F118/E118*100)</f>
        <v>76.52631578947368</v>
      </c>
      <c r="J118" s="34"/>
      <c r="K118" s="35"/>
    </row>
    <row r="119" spans="1:11" ht="78" customHeight="1" thickBot="1">
      <c r="A119" s="36" t="s">
        <v>21</v>
      </c>
      <c r="B119" s="37" t="s">
        <v>22</v>
      </c>
      <c r="C119" s="38" t="s">
        <v>23</v>
      </c>
      <c r="D119" s="38"/>
      <c r="E119" s="64">
        <v>3</v>
      </c>
      <c r="F119" s="65">
        <v>1</v>
      </c>
      <c r="G119" s="67" t="s">
        <v>60</v>
      </c>
      <c r="H119" s="67" t="s">
        <v>49</v>
      </c>
      <c r="I119" s="39">
        <f>IF(E119=0,0,IF(F119/E119*100&gt;110,110,F119/E119*100))</f>
        <v>33.33333333333333</v>
      </c>
      <c r="J119" s="40">
        <f>(I119)</f>
        <v>33.33333333333333</v>
      </c>
      <c r="K119" s="41" t="str">
        <f>IF(J119&gt;=100,"Гос.задание по гос.услуге выполнено в полном объеме",IF(J119&gt;=90,"Гос.задание по гос.услуге выполнено",IF(J119&lt;90,"Гос.задание по гос.услуге не выполнено")))</f>
        <v>Гос.задание по гос.услуге не выполнено</v>
      </c>
    </row>
    <row r="120" spans="1:11" ht="22.5" customHeight="1">
      <c r="A120" s="105" t="s">
        <v>32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7"/>
    </row>
    <row r="121" spans="1:11" ht="85.5" customHeight="1">
      <c r="A121" s="102" t="s">
        <v>16</v>
      </c>
      <c r="B121" s="20" t="s">
        <v>37</v>
      </c>
      <c r="C121" s="21" t="s">
        <v>17</v>
      </c>
      <c r="D121" s="22" t="s">
        <v>43</v>
      </c>
      <c r="E121" s="76">
        <v>0.3</v>
      </c>
      <c r="F121" s="59">
        <v>0.2</v>
      </c>
      <c r="G121" s="67" t="s">
        <v>50</v>
      </c>
      <c r="H121" s="67" t="s">
        <v>49</v>
      </c>
      <c r="I121" s="23">
        <f>IF(F121/E121*100&gt;100,100,F121/E121*100)</f>
        <v>66.66666666666667</v>
      </c>
      <c r="J121" s="66">
        <f>(I121+I122+I123)/3</f>
        <v>81.06432748538013</v>
      </c>
      <c r="K121" s="25">
        <f>IF(E124=0,J121,(J121+J124)/2)</f>
        <v>73.86549707602339</v>
      </c>
    </row>
    <row r="122" spans="1:11" ht="90.75" customHeight="1">
      <c r="A122" s="103"/>
      <c r="B122" s="26" t="s">
        <v>63</v>
      </c>
      <c r="C122" s="27" t="s">
        <v>17</v>
      </c>
      <c r="D122" s="28" t="s">
        <v>45</v>
      </c>
      <c r="E122" s="60">
        <v>90</v>
      </c>
      <c r="F122" s="62">
        <v>100</v>
      </c>
      <c r="G122" s="67" t="s">
        <v>50</v>
      </c>
      <c r="H122" s="67" t="s">
        <v>70</v>
      </c>
      <c r="I122" s="29">
        <f>IF(F122/E122*100&gt;100,100,F122/E122*100)</f>
        <v>100</v>
      </c>
      <c r="J122" s="32"/>
      <c r="K122" s="33"/>
    </row>
    <row r="123" spans="1:11" ht="90" customHeight="1">
      <c r="A123" s="104"/>
      <c r="B123" s="26" t="s">
        <v>62</v>
      </c>
      <c r="C123" s="27" t="s">
        <v>17</v>
      </c>
      <c r="D123" s="28" t="s">
        <v>46</v>
      </c>
      <c r="E123" s="58">
        <v>95</v>
      </c>
      <c r="F123" s="63">
        <v>72.7</v>
      </c>
      <c r="G123" s="67" t="s">
        <v>69</v>
      </c>
      <c r="H123" s="70" t="s">
        <v>56</v>
      </c>
      <c r="I123" s="29">
        <f>IF(F123/E123*100&gt;100,100,F123/E123*100)</f>
        <v>76.52631578947368</v>
      </c>
      <c r="J123" s="34"/>
      <c r="K123" s="35"/>
    </row>
    <row r="124" spans="1:11" ht="78" customHeight="1" thickBot="1">
      <c r="A124" s="36" t="s">
        <v>21</v>
      </c>
      <c r="B124" s="37" t="s">
        <v>22</v>
      </c>
      <c r="C124" s="38" t="s">
        <v>23</v>
      </c>
      <c r="D124" s="38"/>
      <c r="E124" s="64">
        <v>3</v>
      </c>
      <c r="F124" s="65">
        <v>2</v>
      </c>
      <c r="G124" s="67" t="s">
        <v>60</v>
      </c>
      <c r="H124" s="67" t="s">
        <v>49</v>
      </c>
      <c r="I124" s="39">
        <f>IF(E124=0,0,IF(F124/E124*100&gt;110,110,F124/E124*100))</f>
        <v>66.66666666666666</v>
      </c>
      <c r="J124" s="40">
        <f>(I124)</f>
        <v>66.66666666666666</v>
      </c>
      <c r="K124" s="41" t="str">
        <f>IF(J124&gt;=100,"Гос.задание по гос.услуге выполнено в полном объеме",IF(J124&gt;=90,"Гос.задание по гос.услуге выполнено",IF(J124&lt;90,"Гос.задание по гос.услуге не выполнено")))</f>
        <v>Гос.задание по гос.услуге не выполнено</v>
      </c>
    </row>
    <row r="125" spans="1:11" ht="30.75" customHeight="1">
      <c r="A125" s="105" t="s">
        <v>36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7"/>
    </row>
    <row r="126" spans="1:11" ht="86.25" customHeight="1">
      <c r="A126" s="102" t="s">
        <v>16</v>
      </c>
      <c r="B126" s="20" t="s">
        <v>37</v>
      </c>
      <c r="C126" s="21" t="s">
        <v>17</v>
      </c>
      <c r="D126" s="22" t="s">
        <v>43</v>
      </c>
      <c r="E126" s="80">
        <v>0.2</v>
      </c>
      <c r="F126" s="59">
        <v>0.1</v>
      </c>
      <c r="G126" s="67" t="s">
        <v>50</v>
      </c>
      <c r="H126" s="67" t="s">
        <v>49</v>
      </c>
      <c r="I126" s="23">
        <f>IF(F126/E126*100&gt;100,100,F126/E126*100)</f>
        <v>50</v>
      </c>
      <c r="J126" s="66">
        <f>(I126+I127+I128)/3</f>
        <v>75.50877192982456</v>
      </c>
      <c r="K126" s="25">
        <f>IF(E129=0,J126,(J126+J129)/2)</f>
        <v>62.75438596491228</v>
      </c>
    </row>
    <row r="127" spans="1:11" ht="90.75" customHeight="1">
      <c r="A127" s="103"/>
      <c r="B127" s="26" t="s">
        <v>63</v>
      </c>
      <c r="C127" s="27" t="s">
        <v>17</v>
      </c>
      <c r="D127" s="28" t="s">
        <v>45</v>
      </c>
      <c r="E127" s="60">
        <v>90</v>
      </c>
      <c r="F127" s="62">
        <v>100</v>
      </c>
      <c r="G127" s="67" t="s">
        <v>50</v>
      </c>
      <c r="H127" s="67" t="s">
        <v>70</v>
      </c>
      <c r="I127" s="29">
        <f>IF(F127/E127*100&gt;100,100,F127/E127*100)</f>
        <v>100</v>
      </c>
      <c r="J127" s="32"/>
      <c r="K127" s="33"/>
    </row>
    <row r="128" spans="1:11" ht="90" customHeight="1">
      <c r="A128" s="104"/>
      <c r="B128" s="26" t="s">
        <v>62</v>
      </c>
      <c r="C128" s="27" t="s">
        <v>17</v>
      </c>
      <c r="D128" s="28" t="s">
        <v>46</v>
      </c>
      <c r="E128" s="58">
        <v>95</v>
      </c>
      <c r="F128" s="63">
        <v>72.7</v>
      </c>
      <c r="G128" s="67" t="s">
        <v>69</v>
      </c>
      <c r="H128" s="70" t="s">
        <v>56</v>
      </c>
      <c r="I128" s="29">
        <f>IF(F128/E128*100&gt;100,100,F128/E128*100)</f>
        <v>76.52631578947368</v>
      </c>
      <c r="J128" s="34"/>
      <c r="K128" s="35"/>
    </row>
    <row r="129" spans="1:11" ht="78" customHeight="1" thickBot="1">
      <c r="A129" s="36" t="s">
        <v>21</v>
      </c>
      <c r="B129" s="37" t="s">
        <v>22</v>
      </c>
      <c r="C129" s="38" t="s">
        <v>23</v>
      </c>
      <c r="D129" s="38"/>
      <c r="E129" s="64">
        <v>2</v>
      </c>
      <c r="F129" s="65">
        <v>1</v>
      </c>
      <c r="G129" s="67" t="s">
        <v>60</v>
      </c>
      <c r="H129" s="67" t="s">
        <v>49</v>
      </c>
      <c r="I129" s="39">
        <f>IF(E129=0,0,IF(F129/E129*100&gt;110,110,F129/E129*100))</f>
        <v>50</v>
      </c>
      <c r="J129" s="40">
        <f>(I129)</f>
        <v>50</v>
      </c>
      <c r="K129" s="41" t="str">
        <f>IF(J129&gt;=100,"Гос.задание по гос.услуге выполнено в полном объеме",IF(J129&gt;=90,"Гос.задание по гос.услуге выполнено",IF(J129&lt;90,"Гос.задание по гос.услуге не выполнено")))</f>
        <v>Гос.задание по гос.услуге не выполнено</v>
      </c>
    </row>
    <row r="130" spans="1:11" ht="24.75" customHeight="1">
      <c r="A130" s="105" t="s">
        <v>34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7"/>
    </row>
    <row r="131" spans="1:11" ht="79.5" customHeight="1">
      <c r="A131" s="102" t="s">
        <v>16</v>
      </c>
      <c r="B131" s="20" t="s">
        <v>37</v>
      </c>
      <c r="C131" s="21" t="s">
        <v>17</v>
      </c>
      <c r="D131" s="22" t="s">
        <v>43</v>
      </c>
      <c r="E131" s="58">
        <v>0.3</v>
      </c>
      <c r="F131" s="59">
        <v>0.1</v>
      </c>
      <c r="G131" s="67" t="s">
        <v>50</v>
      </c>
      <c r="H131" s="67" t="s">
        <v>49</v>
      </c>
      <c r="I131" s="23">
        <f>IF(F131/E131*100&gt;100,100,F131/E131*100)</f>
        <v>33.333333333333336</v>
      </c>
      <c r="J131" s="66">
        <f>(I131+I132+I133)/3</f>
        <v>69.953216374269</v>
      </c>
      <c r="K131" s="25">
        <f>IF(E134=0,J131,(J131+J134)/2)</f>
        <v>51.64327485380117</v>
      </c>
    </row>
    <row r="132" spans="1:11" ht="79.5" customHeight="1">
      <c r="A132" s="103"/>
      <c r="B132" s="26" t="s">
        <v>63</v>
      </c>
      <c r="C132" s="27" t="s">
        <v>17</v>
      </c>
      <c r="D132" s="28" t="s">
        <v>45</v>
      </c>
      <c r="E132" s="60">
        <v>90</v>
      </c>
      <c r="F132" s="62">
        <v>100</v>
      </c>
      <c r="G132" s="67" t="s">
        <v>50</v>
      </c>
      <c r="H132" s="67" t="s">
        <v>70</v>
      </c>
      <c r="I132" s="29">
        <f>IF(F132/E132*100&gt;100,100,F132/E132*100)</f>
        <v>100</v>
      </c>
      <c r="J132" s="32"/>
      <c r="K132" s="33"/>
    </row>
    <row r="133" spans="1:11" ht="79.5" customHeight="1">
      <c r="A133" s="104"/>
      <c r="B133" s="26" t="s">
        <v>62</v>
      </c>
      <c r="C133" s="27" t="s">
        <v>17</v>
      </c>
      <c r="D133" s="28" t="s">
        <v>46</v>
      </c>
      <c r="E133" s="58">
        <v>95</v>
      </c>
      <c r="F133" s="63">
        <v>72.7</v>
      </c>
      <c r="G133" s="67" t="s">
        <v>69</v>
      </c>
      <c r="H133" s="70" t="s">
        <v>56</v>
      </c>
      <c r="I133" s="29">
        <f>IF(F133/E133*100&gt;100,100,F133/E133*100)</f>
        <v>76.52631578947368</v>
      </c>
      <c r="J133" s="34"/>
      <c r="K133" s="35"/>
    </row>
    <row r="134" spans="1:11" ht="79.5" customHeight="1" thickBot="1">
      <c r="A134" s="36" t="s">
        <v>21</v>
      </c>
      <c r="B134" s="37" t="s">
        <v>22</v>
      </c>
      <c r="C134" s="38" t="s">
        <v>23</v>
      </c>
      <c r="D134" s="38"/>
      <c r="E134" s="64">
        <v>3</v>
      </c>
      <c r="F134" s="65">
        <v>1</v>
      </c>
      <c r="G134" s="67" t="s">
        <v>60</v>
      </c>
      <c r="H134" s="67" t="s">
        <v>49</v>
      </c>
      <c r="I134" s="39">
        <f>IF(E134=0,0,IF(F134/E134*100&gt;110,110,F134/E134*100))</f>
        <v>33.33333333333333</v>
      </c>
      <c r="J134" s="40">
        <f>(I134)</f>
        <v>33.33333333333333</v>
      </c>
      <c r="K134" s="41" t="str">
        <f>IF(J134&gt;=100,"Гос.задание по гос.услуге выполнено в полном объеме",IF(J134&gt;=90,"Гос.задание по гос.услуге выполнено",IF(J134&lt;90,"Гос.задание по гос.услуге не выполнено")))</f>
        <v>Гос.задание по гос.услуге не выполнено</v>
      </c>
    </row>
    <row r="135" ht="2.25" customHeight="1" thickBot="1"/>
    <row r="136" spans="1:11" ht="36" customHeight="1">
      <c r="A136" s="105" t="s">
        <v>35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7"/>
    </row>
    <row r="137" spans="1:11" ht="79.5" customHeight="1">
      <c r="A137" s="102" t="s">
        <v>16</v>
      </c>
      <c r="B137" s="20" t="s">
        <v>37</v>
      </c>
      <c r="C137" s="21" t="s">
        <v>17</v>
      </c>
      <c r="D137" s="22" t="s">
        <v>43</v>
      </c>
      <c r="E137" s="80">
        <v>0.1</v>
      </c>
      <c r="F137" s="59">
        <v>0.1</v>
      </c>
      <c r="G137" s="67" t="s">
        <v>50</v>
      </c>
      <c r="H137" s="67" t="s">
        <v>49</v>
      </c>
      <c r="I137" s="23">
        <f>IF(F137/E137*100&gt;100,100,F137/E137*100)</f>
        <v>100</v>
      </c>
      <c r="J137" s="66">
        <f>(I137+I138+I139)/3</f>
        <v>92.17543859649123</v>
      </c>
      <c r="K137" s="25">
        <f>IF(E140=0,J137,(J137+J140)/2)</f>
        <v>96.08771929824562</v>
      </c>
    </row>
    <row r="138" spans="1:11" ht="79.5" customHeight="1">
      <c r="A138" s="103"/>
      <c r="B138" s="26" t="s">
        <v>63</v>
      </c>
      <c r="C138" s="27" t="s">
        <v>17</v>
      </c>
      <c r="D138" s="28" t="s">
        <v>45</v>
      </c>
      <c r="E138" s="60">
        <v>90</v>
      </c>
      <c r="F138" s="62">
        <v>100</v>
      </c>
      <c r="G138" s="67" t="s">
        <v>50</v>
      </c>
      <c r="H138" s="67" t="s">
        <v>70</v>
      </c>
      <c r="I138" s="29">
        <f>IF(F138/E138*100&gt;100,100,F138/E138*100)</f>
        <v>100</v>
      </c>
      <c r="J138" s="32"/>
      <c r="K138" s="33"/>
    </row>
    <row r="139" spans="1:11" ht="79.5" customHeight="1">
      <c r="A139" s="104"/>
      <c r="B139" s="26" t="s">
        <v>62</v>
      </c>
      <c r="C139" s="27" t="s">
        <v>17</v>
      </c>
      <c r="D139" s="28" t="s">
        <v>46</v>
      </c>
      <c r="E139" s="58">
        <v>95</v>
      </c>
      <c r="F139" s="63">
        <v>72.7</v>
      </c>
      <c r="G139" s="67" t="s">
        <v>69</v>
      </c>
      <c r="H139" s="70" t="s">
        <v>56</v>
      </c>
      <c r="I139" s="29">
        <f>IF(F139/E139*100&gt;100,100,F139/E139*100)</f>
        <v>76.52631578947368</v>
      </c>
      <c r="J139" s="34"/>
      <c r="K139" s="35"/>
    </row>
    <row r="140" spans="1:11" ht="82.5" customHeight="1" thickBot="1">
      <c r="A140" s="36" t="s">
        <v>21</v>
      </c>
      <c r="B140" s="37" t="s">
        <v>22</v>
      </c>
      <c r="C140" s="38" t="s">
        <v>23</v>
      </c>
      <c r="D140" s="38"/>
      <c r="E140" s="64">
        <v>1</v>
      </c>
      <c r="F140" s="65">
        <v>1</v>
      </c>
      <c r="G140" s="67" t="s">
        <v>50</v>
      </c>
      <c r="H140" s="67" t="s">
        <v>49</v>
      </c>
      <c r="I140" s="39">
        <f>IF(E140=0,0,IF(F140/E140*100&gt;110,110,F140/E140*100))</f>
        <v>100</v>
      </c>
      <c r="J140" s="40">
        <f>(I140)</f>
        <v>100</v>
      </c>
      <c r="K140" s="41" t="str">
        <f>IF(J140&gt;=100,"Гос.задание по гос.услуге выполнено в полном объеме",IF(J140&gt;=90,"Гос.задание по гос.услуге выполнено",IF(J140&lt;90,"Гос.задание по гос.услуге не выполнено")))</f>
        <v>Гос.задание по гос.услуге выполнено в полном объеме</v>
      </c>
    </row>
    <row r="142" ht="15.75" thickBot="1"/>
    <row r="143" spans="1:15" ht="29.25" customHeight="1">
      <c r="A143" s="116" t="s">
        <v>27</v>
      </c>
      <c r="B143" s="131"/>
      <c r="C143" s="131"/>
      <c r="D143" s="131"/>
      <c r="E143" s="131"/>
      <c r="F143" s="131"/>
      <c r="G143" s="131"/>
      <c r="H143" s="131"/>
      <c r="I143" s="131"/>
      <c r="J143" s="132"/>
      <c r="K143" s="44">
        <f>K7</f>
        <v>86.91254651780969</v>
      </c>
      <c r="L143" s="2"/>
      <c r="M143" s="2"/>
      <c r="N143" s="2"/>
      <c r="O143" s="2"/>
    </row>
    <row r="144" spans="1:15" ht="48" customHeight="1" thickBot="1">
      <c r="A144" s="133"/>
      <c r="B144" s="134"/>
      <c r="C144" s="134"/>
      <c r="D144" s="134"/>
      <c r="E144" s="134"/>
      <c r="F144" s="134"/>
      <c r="G144" s="134"/>
      <c r="H144" s="134"/>
      <c r="I144" s="134"/>
      <c r="J144" s="135"/>
      <c r="K144" s="45" t="str">
        <f>IF(K143&gt;=100,"Гос.задание выполнено в полном объеме",IF(K143&gt;=90,"Гос.задание выполнено",IF(K143&lt;90,"Гос.задание не выполнено")))</f>
        <v>Гос.задание не выполнено</v>
      </c>
      <c r="L144" s="2"/>
      <c r="M144" s="2"/>
      <c r="N144" s="2"/>
      <c r="O144" s="2"/>
    </row>
    <row r="145" spans="1:15" ht="20.25" customHeight="1">
      <c r="A145" s="116" t="s">
        <v>28</v>
      </c>
      <c r="B145" s="131"/>
      <c r="C145" s="131"/>
      <c r="D145" s="131"/>
      <c r="E145" s="131"/>
      <c r="F145" s="131"/>
      <c r="G145" s="131"/>
      <c r="H145" s="131"/>
      <c r="I145" s="131"/>
      <c r="J145" s="132"/>
      <c r="K145" s="44">
        <f>K53</f>
        <v>88.30103140418419</v>
      </c>
      <c r="L145" s="2"/>
      <c r="M145" s="2"/>
      <c r="N145" s="2"/>
      <c r="O145" s="2"/>
    </row>
    <row r="146" spans="1:15" ht="48.75" customHeight="1" thickBot="1">
      <c r="A146" s="133"/>
      <c r="B146" s="134"/>
      <c r="C146" s="134"/>
      <c r="D146" s="134"/>
      <c r="E146" s="134"/>
      <c r="F146" s="134"/>
      <c r="G146" s="134"/>
      <c r="H146" s="134"/>
      <c r="I146" s="134"/>
      <c r="J146" s="135"/>
      <c r="K146" s="45" t="str">
        <f>IF(K145&gt;=100,"Гос.задание выполнено в полном объеме",IF(K145&gt;=90,"Гос.задание выполнено",IF(K145&lt;90,"Гос.задание не выполнено")))</f>
        <v>Гос.задание не выполнено</v>
      </c>
      <c r="L146" s="2"/>
      <c r="M146" s="2"/>
      <c r="N146" s="2"/>
      <c r="O146" s="2"/>
    </row>
    <row r="147" spans="1:15" ht="20.25" customHeight="1">
      <c r="A147" s="116" t="s">
        <v>41</v>
      </c>
      <c r="B147" s="117"/>
      <c r="C147" s="117"/>
      <c r="D147" s="117"/>
      <c r="E147" s="117"/>
      <c r="F147" s="117"/>
      <c r="G147" s="117"/>
      <c r="H147" s="117"/>
      <c r="I147" s="117"/>
      <c r="J147" s="118"/>
      <c r="K147" s="44">
        <f>K113</f>
        <v>67.19883040935672</v>
      </c>
      <c r="L147" s="2"/>
      <c r="M147" s="2"/>
      <c r="N147" s="2"/>
      <c r="O147" s="2"/>
    </row>
    <row r="148" spans="1:15" ht="44.25" customHeight="1" thickBot="1">
      <c r="A148" s="119"/>
      <c r="B148" s="120"/>
      <c r="C148" s="120"/>
      <c r="D148" s="120"/>
      <c r="E148" s="120"/>
      <c r="F148" s="120"/>
      <c r="G148" s="120"/>
      <c r="H148" s="120"/>
      <c r="I148" s="120"/>
      <c r="J148" s="121"/>
      <c r="K148" s="45" t="str">
        <f>IF(K147&gt;=100,"Гос.задание выполнено в полном объеме",IF(K147&gt;=90,"Гос.задание выполнено",IF(K147&lt;90,"Гос.задание не выполнено")))</f>
        <v>Гос.задание не выполнено</v>
      </c>
      <c r="L148" s="2"/>
      <c r="M148" s="2"/>
      <c r="N148" s="2"/>
      <c r="O148" s="2"/>
    </row>
    <row r="153" spans="1:11" s="48" customFormat="1" ht="37.5">
      <c r="A153" s="47" t="s">
        <v>29</v>
      </c>
      <c r="B153" s="51" t="s">
        <v>64</v>
      </c>
      <c r="F153" s="56"/>
      <c r="J153" s="49"/>
      <c r="K153" s="50"/>
    </row>
  </sheetData>
  <sheetProtection/>
  <mergeCells count="54">
    <mergeCell ref="A1:K1"/>
    <mergeCell ref="B3:C3"/>
    <mergeCell ref="G3:J3"/>
    <mergeCell ref="A5:K5"/>
    <mergeCell ref="A6:K6"/>
    <mergeCell ref="A7:A8"/>
    <mergeCell ref="B7:J8"/>
    <mergeCell ref="A9:A10"/>
    <mergeCell ref="A11:K11"/>
    <mergeCell ref="A12:A16"/>
    <mergeCell ref="A18:K18"/>
    <mergeCell ref="A19:A23"/>
    <mergeCell ref="A25:K25"/>
    <mergeCell ref="A26:A30"/>
    <mergeCell ref="A32:K32"/>
    <mergeCell ref="A33:A37"/>
    <mergeCell ref="A39:K39"/>
    <mergeCell ref="A40:A44"/>
    <mergeCell ref="A46:K46"/>
    <mergeCell ref="A47:A51"/>
    <mergeCell ref="A53:A54"/>
    <mergeCell ref="B53:J54"/>
    <mergeCell ref="A55:A56"/>
    <mergeCell ref="A57:K57"/>
    <mergeCell ref="A58:A62"/>
    <mergeCell ref="A64:K64"/>
    <mergeCell ref="A65:A69"/>
    <mergeCell ref="A71:K71"/>
    <mergeCell ref="A72:A76"/>
    <mergeCell ref="A78:K78"/>
    <mergeCell ref="A79:A83"/>
    <mergeCell ref="A85:K85"/>
    <mergeCell ref="A86:A90"/>
    <mergeCell ref="A92:K92"/>
    <mergeCell ref="A93:A97"/>
    <mergeCell ref="A99:K99"/>
    <mergeCell ref="A100:A104"/>
    <mergeCell ref="A131:A133"/>
    <mergeCell ref="A106:K106"/>
    <mergeCell ref="A107:A111"/>
    <mergeCell ref="A113:A114"/>
    <mergeCell ref="B113:J114"/>
    <mergeCell ref="A115:K115"/>
    <mergeCell ref="A116:A118"/>
    <mergeCell ref="A136:K136"/>
    <mergeCell ref="A137:A139"/>
    <mergeCell ref="A143:J144"/>
    <mergeCell ref="A145:J146"/>
    <mergeCell ref="A147:J148"/>
    <mergeCell ref="A120:K120"/>
    <mergeCell ref="A121:A123"/>
    <mergeCell ref="A125:K125"/>
    <mergeCell ref="A126:A128"/>
    <mergeCell ref="A130:K130"/>
  </mergeCells>
  <printOptions/>
  <pageMargins left="0.7" right="0.7" top="0.75" bottom="0.75" header="0.3" footer="0.3"/>
  <pageSetup fitToHeight="0" fitToWidth="1" horizontalDpi="360" verticalDpi="36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9"/>
  <sheetViews>
    <sheetView zoomScale="70" zoomScaleNormal="70" zoomScalePageLayoutView="0" workbookViewId="0" topLeftCell="A1">
      <selection activeCell="L12" sqref="L12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5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42" customWidth="1"/>
    <col min="11" max="11" width="23.57421875" style="43" customWidth="1"/>
    <col min="12" max="16384" width="9.140625" style="4" customWidth="1"/>
  </cols>
  <sheetData>
    <row r="1" spans="1:16" ht="30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52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125" t="s">
        <v>1</v>
      </c>
      <c r="C3" s="125"/>
      <c r="D3" s="57" t="s">
        <v>74</v>
      </c>
      <c r="E3" s="7">
        <v>20</v>
      </c>
      <c r="F3" s="53">
        <v>22</v>
      </c>
      <c r="G3" s="126" t="s">
        <v>2</v>
      </c>
      <c r="H3" s="126"/>
      <c r="I3" s="126"/>
      <c r="J3" s="126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27" t="s">
        <v>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2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 customHeight="1">
      <c r="A7" s="108" t="s">
        <v>24</v>
      </c>
      <c r="B7" s="122" t="s">
        <v>3</v>
      </c>
      <c r="C7" s="122"/>
      <c r="D7" s="122"/>
      <c r="E7" s="122"/>
      <c r="F7" s="122"/>
      <c r="G7" s="122"/>
      <c r="H7" s="122"/>
      <c r="I7" s="122"/>
      <c r="J7" s="122"/>
      <c r="K7" s="13">
        <f>(K12+K20+K28+K36+K44+K52)/6</f>
        <v>102.70833333333333</v>
      </c>
    </row>
    <row r="8" spans="1:11" ht="45" customHeight="1">
      <c r="A8" s="109"/>
      <c r="B8" s="123"/>
      <c r="C8" s="123"/>
      <c r="D8" s="123"/>
      <c r="E8" s="123"/>
      <c r="F8" s="123"/>
      <c r="G8" s="123"/>
      <c r="H8" s="123"/>
      <c r="I8" s="123"/>
      <c r="J8" s="123"/>
      <c r="K8" s="14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выполнено в полном объеме</v>
      </c>
    </row>
    <row r="9" spans="1:11" ht="75">
      <c r="A9" s="129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6" t="s">
        <v>14</v>
      </c>
    </row>
    <row r="10" spans="1:11" ht="15.75" thickBot="1">
      <c r="A10" s="130"/>
      <c r="B10" s="18">
        <v>1</v>
      </c>
      <c r="C10" s="18">
        <v>2</v>
      </c>
      <c r="D10" s="18">
        <v>3</v>
      </c>
      <c r="E10" s="18">
        <v>4</v>
      </c>
      <c r="F10" s="54">
        <v>5</v>
      </c>
      <c r="G10" s="18">
        <v>6</v>
      </c>
      <c r="H10" s="18">
        <v>7</v>
      </c>
      <c r="I10" s="18">
        <v>8</v>
      </c>
      <c r="J10" s="17">
        <v>9</v>
      </c>
      <c r="K10" s="19">
        <v>10</v>
      </c>
    </row>
    <row r="11" spans="1:11" ht="15.75">
      <c r="A11" s="105" t="s">
        <v>32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2" ht="97.5" customHeight="1">
      <c r="A12" s="110" t="s">
        <v>16</v>
      </c>
      <c r="B12" s="20" t="s">
        <v>37</v>
      </c>
      <c r="C12" s="21" t="s">
        <v>17</v>
      </c>
      <c r="D12" s="22" t="s">
        <v>43</v>
      </c>
      <c r="E12" s="86">
        <v>1.6</v>
      </c>
      <c r="F12" s="87">
        <v>1.8</v>
      </c>
      <c r="G12" s="83" t="s">
        <v>50</v>
      </c>
      <c r="H12" s="83" t="s">
        <v>49</v>
      </c>
      <c r="I12" s="97">
        <f>IF(F12/E12*100&gt;100,100,F12/E12*100)</f>
        <v>100</v>
      </c>
      <c r="J12" s="66">
        <f>(I12+I13+I14+I15+I16+I17)/6</f>
        <v>100</v>
      </c>
      <c r="K12" s="25">
        <f>IF(E18=0,J12,(J12+J18)/2)</f>
        <v>105</v>
      </c>
      <c r="L12" s="101"/>
    </row>
    <row r="13" spans="1:11" ht="70.5" customHeight="1">
      <c r="A13" s="111"/>
      <c r="B13" s="26" t="s">
        <v>38</v>
      </c>
      <c r="C13" s="27" t="s">
        <v>18</v>
      </c>
      <c r="D13" s="28" t="s">
        <v>19</v>
      </c>
      <c r="E13" s="81">
        <v>0</v>
      </c>
      <c r="F13" s="82">
        <v>0</v>
      </c>
      <c r="G13" s="83" t="s">
        <v>50</v>
      </c>
      <c r="H13" s="83" t="s">
        <v>51</v>
      </c>
      <c r="I13" s="69">
        <f>IF(F13=0,100,IF(F13&gt;5,89,90))</f>
        <v>100</v>
      </c>
      <c r="J13" s="30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 в полном объеме</v>
      </c>
      <c r="K13" s="31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 в полном объеме</v>
      </c>
    </row>
    <row r="14" spans="1:11" ht="84.75" customHeight="1">
      <c r="A14" s="111"/>
      <c r="B14" s="26" t="s">
        <v>57</v>
      </c>
      <c r="C14" s="27" t="s">
        <v>17</v>
      </c>
      <c r="D14" s="28" t="s">
        <v>45</v>
      </c>
      <c r="E14" s="81">
        <v>90</v>
      </c>
      <c r="F14" s="82">
        <v>96</v>
      </c>
      <c r="G14" s="83" t="s">
        <v>50</v>
      </c>
      <c r="H14" s="88" t="s">
        <v>75</v>
      </c>
      <c r="I14" s="69">
        <f>IF(F14/E14*100&gt;100,100,F14/E14*100)</f>
        <v>100</v>
      </c>
      <c r="J14" s="32"/>
      <c r="K14" s="33"/>
    </row>
    <row r="15" spans="1:11" ht="63.75" customHeight="1">
      <c r="A15" s="111"/>
      <c r="B15" s="26" t="s">
        <v>58</v>
      </c>
      <c r="C15" s="27" t="s">
        <v>17</v>
      </c>
      <c r="D15" s="28" t="s">
        <v>20</v>
      </c>
      <c r="E15" s="81">
        <v>70</v>
      </c>
      <c r="F15" s="94">
        <v>70</v>
      </c>
      <c r="G15" s="83" t="s">
        <v>76</v>
      </c>
      <c r="H15" s="88" t="s">
        <v>54</v>
      </c>
      <c r="I15" s="69">
        <f>IF(F15/E15*100&gt;100,100,F15/E15*100)</f>
        <v>100</v>
      </c>
      <c r="J15" s="32"/>
      <c r="K15" s="33"/>
    </row>
    <row r="16" spans="1:256" ht="87.75" customHeight="1">
      <c r="A16" s="112"/>
      <c r="B16" s="26" t="s">
        <v>79</v>
      </c>
      <c r="C16" s="27" t="str">
        <f>'[1]Лист1'!C14</f>
        <v>%</v>
      </c>
      <c r="D16" s="22" t="s">
        <v>80</v>
      </c>
      <c r="E16" s="86">
        <v>90</v>
      </c>
      <c r="F16" s="95">
        <v>99</v>
      </c>
      <c r="G16" s="83" t="s">
        <v>50</v>
      </c>
      <c r="H16" s="88" t="s">
        <v>81</v>
      </c>
      <c r="I16" s="69">
        <f>IF(F16/E16*100&gt;100,100,F16/E16*100)</f>
        <v>100</v>
      </c>
      <c r="J16" s="34"/>
      <c r="K16" s="35"/>
      <c r="AO16" s="4">
        <f>'[1]Лист1'!AO14</f>
        <v>0</v>
      </c>
      <c r="AP16" s="4">
        <f>'[1]Лист1'!AP14</f>
        <v>0</v>
      </c>
      <c r="AQ16" s="4">
        <f>'[1]Лист1'!AQ14</f>
        <v>0</v>
      </c>
      <c r="AR16" s="4">
        <f>'[1]Лист1'!AR14</f>
        <v>0</v>
      </c>
      <c r="AS16" s="4">
        <f>'[1]Лист1'!AS14</f>
        <v>0</v>
      </c>
      <c r="AT16" s="4">
        <f>'[1]Лист1'!AT14</f>
        <v>0</v>
      </c>
      <c r="AU16" s="4">
        <f>'[1]Лист1'!AU14</f>
        <v>0</v>
      </c>
      <c r="AV16" s="4">
        <f>'[1]Лист1'!AV14</f>
        <v>0</v>
      </c>
      <c r="AW16" s="4">
        <f>'[1]Лист1'!AW14</f>
        <v>0</v>
      </c>
      <c r="AX16" s="4">
        <f>'[1]Лист1'!AX14</f>
        <v>0</v>
      </c>
      <c r="AY16" s="4">
        <f>'[1]Лист1'!AY14</f>
        <v>0</v>
      </c>
      <c r="AZ16" s="4">
        <f>'[1]Лист1'!AZ14</f>
        <v>0</v>
      </c>
      <c r="BA16" s="4">
        <f>'[1]Лист1'!BA14</f>
        <v>0</v>
      </c>
      <c r="BB16" s="4">
        <f>'[1]Лист1'!BB14</f>
        <v>0</v>
      </c>
      <c r="BC16" s="4">
        <f>'[1]Лист1'!BC14</f>
        <v>0</v>
      </c>
      <c r="BD16" s="4">
        <f>'[1]Лист1'!BD14</f>
        <v>0</v>
      </c>
      <c r="BE16" s="4">
        <f>'[1]Лист1'!BE14</f>
        <v>0</v>
      </c>
      <c r="BF16" s="4">
        <f>'[1]Лист1'!BF14</f>
        <v>0</v>
      </c>
      <c r="BG16" s="4">
        <f>'[1]Лист1'!BG14</f>
        <v>0</v>
      </c>
      <c r="BH16" s="4">
        <f>'[1]Лист1'!BH14</f>
        <v>0</v>
      </c>
      <c r="BI16" s="4">
        <f>'[1]Лист1'!BI14</f>
        <v>0</v>
      </c>
      <c r="BJ16" s="4">
        <f>'[1]Лист1'!BJ14</f>
        <v>0</v>
      </c>
      <c r="BK16" s="4">
        <f>'[1]Лист1'!BK14</f>
        <v>0</v>
      </c>
      <c r="BL16" s="4">
        <f>'[1]Лист1'!BL14</f>
        <v>0</v>
      </c>
      <c r="BM16" s="4">
        <f>'[1]Лист1'!BM14</f>
        <v>0</v>
      </c>
      <c r="BN16" s="4">
        <f>'[1]Лист1'!BN14</f>
        <v>0</v>
      </c>
      <c r="BO16" s="4">
        <f>'[1]Лист1'!BO14</f>
        <v>0</v>
      </c>
      <c r="BP16" s="4">
        <f>'[1]Лист1'!BP14</f>
        <v>0</v>
      </c>
      <c r="BQ16" s="4">
        <f>'[1]Лист1'!BQ14</f>
        <v>0</v>
      </c>
      <c r="BR16" s="4">
        <f>'[1]Лист1'!BR14</f>
        <v>0</v>
      </c>
      <c r="BS16" s="4">
        <f>'[1]Лист1'!BS14</f>
        <v>0</v>
      </c>
      <c r="BT16" s="4">
        <f>'[1]Лист1'!BT14</f>
        <v>0</v>
      </c>
      <c r="BU16" s="4">
        <f>'[1]Лист1'!BU14</f>
        <v>0</v>
      </c>
      <c r="BV16" s="4">
        <f>'[1]Лист1'!BV14</f>
        <v>0</v>
      </c>
      <c r="BW16" s="4">
        <f>'[1]Лист1'!BW14</f>
        <v>0</v>
      </c>
      <c r="BX16" s="4">
        <f>'[1]Лист1'!BX14</f>
        <v>0</v>
      </c>
      <c r="BY16" s="4">
        <f>'[1]Лист1'!BY14</f>
        <v>0</v>
      </c>
      <c r="BZ16" s="4">
        <f>'[1]Лист1'!BZ14</f>
        <v>0</v>
      </c>
      <c r="CA16" s="4">
        <f>'[1]Лист1'!CA14</f>
        <v>0</v>
      </c>
      <c r="CB16" s="4">
        <f>'[1]Лист1'!CB14</f>
        <v>0</v>
      </c>
      <c r="CC16" s="4">
        <f>'[1]Лист1'!CC14</f>
        <v>0</v>
      </c>
      <c r="CD16" s="4">
        <f>'[1]Лист1'!CD14</f>
        <v>0</v>
      </c>
      <c r="CE16" s="4">
        <f>'[1]Лист1'!CE14</f>
        <v>0</v>
      </c>
      <c r="CF16" s="4">
        <f>'[1]Лист1'!CF14</f>
        <v>0</v>
      </c>
      <c r="CG16" s="4">
        <f>'[1]Лист1'!CG14</f>
        <v>0</v>
      </c>
      <c r="CH16" s="4">
        <f>'[1]Лист1'!CH14</f>
        <v>0</v>
      </c>
      <c r="CI16" s="4">
        <f>'[1]Лист1'!CI14</f>
        <v>0</v>
      </c>
      <c r="CJ16" s="4">
        <f>'[1]Лист1'!CJ14</f>
        <v>0</v>
      </c>
      <c r="CK16" s="4">
        <f>'[1]Лист1'!CK14</f>
        <v>0</v>
      </c>
      <c r="CL16" s="4">
        <f>'[1]Лист1'!CL14</f>
        <v>0</v>
      </c>
      <c r="CM16" s="4">
        <f>'[1]Лист1'!CM14</f>
        <v>0</v>
      </c>
      <c r="CN16" s="4">
        <f>'[1]Лист1'!CN14</f>
        <v>0</v>
      </c>
      <c r="CO16" s="4">
        <f>'[1]Лист1'!CO14</f>
        <v>0</v>
      </c>
      <c r="CP16" s="4">
        <f>'[1]Лист1'!CP14</f>
        <v>0</v>
      </c>
      <c r="CQ16" s="4">
        <f>'[1]Лист1'!CQ14</f>
        <v>0</v>
      </c>
      <c r="CR16" s="4">
        <f>'[1]Лист1'!CR14</f>
        <v>0</v>
      </c>
      <c r="CS16" s="4">
        <f>'[1]Лист1'!CS14</f>
        <v>0</v>
      </c>
      <c r="CT16" s="4">
        <f>'[1]Лист1'!CT14</f>
        <v>0</v>
      </c>
      <c r="CU16" s="4">
        <f>'[1]Лист1'!CU14</f>
        <v>0</v>
      </c>
      <c r="CV16" s="4">
        <f>'[1]Лист1'!CV14</f>
        <v>0</v>
      </c>
      <c r="CW16" s="4">
        <f>'[1]Лист1'!CW14</f>
        <v>0</v>
      </c>
      <c r="CX16" s="4">
        <f>'[1]Лист1'!CX14</f>
        <v>0</v>
      </c>
      <c r="CY16" s="4">
        <f>'[1]Лист1'!CY14</f>
        <v>0</v>
      </c>
      <c r="CZ16" s="4">
        <f>'[1]Лист1'!CZ14</f>
        <v>0</v>
      </c>
      <c r="DA16" s="4">
        <f>'[1]Лист1'!DA14</f>
        <v>0</v>
      </c>
      <c r="DB16" s="4">
        <f>'[1]Лист1'!DB14</f>
        <v>0</v>
      </c>
      <c r="DC16" s="4">
        <f>'[1]Лист1'!DC14</f>
        <v>0</v>
      </c>
      <c r="DD16" s="4">
        <f>'[1]Лист1'!DD14</f>
        <v>0</v>
      </c>
      <c r="DE16" s="4">
        <f>'[1]Лист1'!DE14</f>
        <v>0</v>
      </c>
      <c r="DF16" s="4">
        <f>'[1]Лист1'!DF14</f>
        <v>0</v>
      </c>
      <c r="DG16" s="4">
        <f>'[1]Лист1'!DG14</f>
        <v>0</v>
      </c>
      <c r="DH16" s="4">
        <f>'[1]Лист1'!DH14</f>
        <v>0</v>
      </c>
      <c r="DI16" s="4">
        <f>'[1]Лист1'!DI14</f>
        <v>0</v>
      </c>
      <c r="DJ16" s="4">
        <f>'[1]Лист1'!DJ14</f>
        <v>0</v>
      </c>
      <c r="DK16" s="4">
        <f>'[1]Лист1'!DK14</f>
        <v>0</v>
      </c>
      <c r="DL16" s="4">
        <f>'[1]Лист1'!DL14</f>
        <v>0</v>
      </c>
      <c r="DM16" s="4">
        <f>'[1]Лист1'!DM14</f>
        <v>0</v>
      </c>
      <c r="DN16" s="4">
        <f>'[1]Лист1'!DN14</f>
        <v>0</v>
      </c>
      <c r="DO16" s="4">
        <f>'[1]Лист1'!DO14</f>
        <v>0</v>
      </c>
      <c r="DP16" s="4">
        <f>'[1]Лист1'!DP14</f>
        <v>0</v>
      </c>
      <c r="DQ16" s="4">
        <f>'[1]Лист1'!DQ14</f>
        <v>0</v>
      </c>
      <c r="DR16" s="4">
        <f>'[1]Лист1'!DR14</f>
        <v>0</v>
      </c>
      <c r="DS16" s="4">
        <f>'[1]Лист1'!DS14</f>
        <v>0</v>
      </c>
      <c r="DT16" s="4">
        <f>'[1]Лист1'!DT14</f>
        <v>0</v>
      </c>
      <c r="DU16" s="4">
        <f>'[1]Лист1'!DU14</f>
        <v>0</v>
      </c>
      <c r="DV16" s="4">
        <f>'[1]Лист1'!DV14</f>
        <v>0</v>
      </c>
      <c r="DW16" s="4">
        <f>'[1]Лист1'!DW14</f>
        <v>0</v>
      </c>
      <c r="DX16" s="4">
        <f>'[1]Лист1'!DX14</f>
        <v>0</v>
      </c>
      <c r="DY16" s="4">
        <f>'[1]Лист1'!DY14</f>
        <v>0</v>
      </c>
      <c r="DZ16" s="4">
        <f>'[1]Лист1'!DZ14</f>
        <v>0</v>
      </c>
      <c r="EA16" s="4">
        <f>'[1]Лист1'!EA14</f>
        <v>0</v>
      </c>
      <c r="EB16" s="4">
        <f>'[1]Лист1'!EB14</f>
        <v>0</v>
      </c>
      <c r="EC16" s="4">
        <f>'[1]Лист1'!EC14</f>
        <v>0</v>
      </c>
      <c r="ED16" s="4">
        <f>'[1]Лист1'!ED14</f>
        <v>0</v>
      </c>
      <c r="EE16" s="4">
        <f>'[1]Лист1'!EE14</f>
        <v>0</v>
      </c>
      <c r="EF16" s="4">
        <f>'[1]Лист1'!EF14</f>
        <v>0</v>
      </c>
      <c r="EG16" s="4">
        <f>'[1]Лист1'!EG14</f>
        <v>0</v>
      </c>
      <c r="EH16" s="4">
        <f>'[1]Лист1'!EH14</f>
        <v>0</v>
      </c>
      <c r="EI16" s="4">
        <f>'[1]Лист1'!EI14</f>
        <v>0</v>
      </c>
      <c r="EJ16" s="4">
        <f>'[1]Лист1'!EJ14</f>
        <v>0</v>
      </c>
      <c r="EK16" s="4">
        <f>'[1]Лист1'!EK14</f>
        <v>0</v>
      </c>
      <c r="EL16" s="4">
        <f>'[1]Лист1'!EL14</f>
        <v>0</v>
      </c>
      <c r="EM16" s="4">
        <f>'[1]Лист1'!EM14</f>
        <v>0</v>
      </c>
      <c r="EN16" s="4">
        <f>'[1]Лист1'!EN14</f>
        <v>0</v>
      </c>
      <c r="EO16" s="4">
        <f>'[1]Лист1'!EO14</f>
        <v>0</v>
      </c>
      <c r="EP16" s="4">
        <f>'[1]Лист1'!EP14</f>
        <v>0</v>
      </c>
      <c r="EQ16" s="4">
        <f>'[1]Лист1'!EQ14</f>
        <v>0</v>
      </c>
      <c r="ER16" s="4">
        <f>'[1]Лист1'!ER14</f>
        <v>0</v>
      </c>
      <c r="ES16" s="4">
        <f>'[1]Лист1'!ES14</f>
        <v>0</v>
      </c>
      <c r="ET16" s="4">
        <f>'[1]Лист1'!ET14</f>
        <v>0</v>
      </c>
      <c r="EU16" s="4">
        <f>'[1]Лист1'!EU14</f>
        <v>0</v>
      </c>
      <c r="EV16" s="4">
        <f>'[1]Лист1'!EV14</f>
        <v>0</v>
      </c>
      <c r="EW16" s="4">
        <f>'[1]Лист1'!EW14</f>
        <v>0</v>
      </c>
      <c r="EX16" s="4">
        <f>'[1]Лист1'!EX14</f>
        <v>0</v>
      </c>
      <c r="EY16" s="4">
        <f>'[1]Лист1'!EY14</f>
        <v>0</v>
      </c>
      <c r="EZ16" s="4">
        <f>'[1]Лист1'!EZ14</f>
        <v>0</v>
      </c>
      <c r="FA16" s="4">
        <f>'[1]Лист1'!FA14</f>
        <v>0</v>
      </c>
      <c r="FB16" s="4">
        <f>'[1]Лист1'!FB14</f>
        <v>0</v>
      </c>
      <c r="FC16" s="4">
        <f>'[1]Лист1'!FC14</f>
        <v>0</v>
      </c>
      <c r="FD16" s="4">
        <f>'[1]Лист1'!FD14</f>
        <v>0</v>
      </c>
      <c r="FE16" s="4">
        <f>'[1]Лист1'!FE14</f>
        <v>0</v>
      </c>
      <c r="FF16" s="4">
        <f>'[1]Лист1'!FF14</f>
        <v>0</v>
      </c>
      <c r="FG16" s="4">
        <f>'[1]Лист1'!FG14</f>
        <v>0</v>
      </c>
      <c r="FH16" s="4">
        <f>'[1]Лист1'!FH14</f>
        <v>0</v>
      </c>
      <c r="FI16" s="4">
        <f>'[1]Лист1'!FI14</f>
        <v>0</v>
      </c>
      <c r="FJ16" s="4">
        <f>'[1]Лист1'!FJ14</f>
        <v>0</v>
      </c>
      <c r="FK16" s="4">
        <f>'[1]Лист1'!FK14</f>
        <v>0</v>
      </c>
      <c r="FL16" s="4">
        <f>'[1]Лист1'!FL14</f>
        <v>0</v>
      </c>
      <c r="FM16" s="4">
        <f>'[1]Лист1'!FM14</f>
        <v>0</v>
      </c>
      <c r="FN16" s="4">
        <f>'[1]Лист1'!FN14</f>
        <v>0</v>
      </c>
      <c r="FO16" s="4">
        <f>'[1]Лист1'!FO14</f>
        <v>0</v>
      </c>
      <c r="FP16" s="4">
        <f>'[1]Лист1'!FP14</f>
        <v>0</v>
      </c>
      <c r="FQ16" s="4">
        <f>'[1]Лист1'!FQ14</f>
        <v>0</v>
      </c>
      <c r="FR16" s="4">
        <f>'[1]Лист1'!FR14</f>
        <v>0</v>
      </c>
      <c r="FS16" s="4">
        <f>'[1]Лист1'!FS14</f>
        <v>0</v>
      </c>
      <c r="FT16" s="4">
        <f>'[1]Лист1'!FT14</f>
        <v>0</v>
      </c>
      <c r="FU16" s="4">
        <f>'[1]Лист1'!FU14</f>
        <v>0</v>
      </c>
      <c r="FV16" s="4">
        <f>'[1]Лист1'!FV14</f>
        <v>0</v>
      </c>
      <c r="FW16" s="4">
        <f>'[1]Лист1'!FW14</f>
        <v>0</v>
      </c>
      <c r="FX16" s="4">
        <f>'[1]Лист1'!FX14</f>
        <v>0</v>
      </c>
      <c r="FY16" s="4">
        <f>'[1]Лист1'!FY14</f>
        <v>0</v>
      </c>
      <c r="FZ16" s="4">
        <f>'[1]Лист1'!FZ14</f>
        <v>0</v>
      </c>
      <c r="GA16" s="4">
        <f>'[1]Лист1'!GA14</f>
        <v>0</v>
      </c>
      <c r="GB16" s="4">
        <f>'[1]Лист1'!GB14</f>
        <v>0</v>
      </c>
      <c r="GC16" s="4">
        <f>'[1]Лист1'!GC14</f>
        <v>0</v>
      </c>
      <c r="GD16" s="4">
        <f>'[1]Лист1'!GD14</f>
        <v>0</v>
      </c>
      <c r="GE16" s="4">
        <f>'[1]Лист1'!GE14</f>
        <v>0</v>
      </c>
      <c r="GF16" s="4">
        <f>'[1]Лист1'!GF14</f>
        <v>0</v>
      </c>
      <c r="GG16" s="4">
        <f>'[1]Лист1'!GG14</f>
        <v>0</v>
      </c>
      <c r="GH16" s="4">
        <f>'[1]Лист1'!GH14</f>
        <v>0</v>
      </c>
      <c r="GI16" s="4">
        <f>'[1]Лист1'!GI14</f>
        <v>0</v>
      </c>
      <c r="GJ16" s="4">
        <f>'[1]Лист1'!GJ14</f>
        <v>0</v>
      </c>
      <c r="GK16" s="4">
        <f>'[1]Лист1'!GK14</f>
        <v>0</v>
      </c>
      <c r="GL16" s="4">
        <f>'[1]Лист1'!GL14</f>
        <v>0</v>
      </c>
      <c r="GM16" s="4">
        <f>'[1]Лист1'!GM14</f>
        <v>0</v>
      </c>
      <c r="GN16" s="4">
        <f>'[1]Лист1'!GN14</f>
        <v>0</v>
      </c>
      <c r="GO16" s="4">
        <f>'[1]Лист1'!GO14</f>
        <v>0</v>
      </c>
      <c r="GP16" s="4">
        <f>'[1]Лист1'!GP14</f>
        <v>0</v>
      </c>
      <c r="GQ16" s="4">
        <f>'[1]Лист1'!GQ14</f>
        <v>0</v>
      </c>
      <c r="GR16" s="4">
        <f>'[1]Лист1'!GR14</f>
        <v>0</v>
      </c>
      <c r="GS16" s="4">
        <f>'[1]Лист1'!GS14</f>
        <v>0</v>
      </c>
      <c r="GT16" s="4">
        <f>'[1]Лист1'!GT14</f>
        <v>0</v>
      </c>
      <c r="GU16" s="4">
        <f>'[1]Лист1'!GU14</f>
        <v>0</v>
      </c>
      <c r="GV16" s="4">
        <f>'[1]Лист1'!GV14</f>
        <v>0</v>
      </c>
      <c r="GW16" s="4">
        <f>'[1]Лист1'!GW14</f>
        <v>0</v>
      </c>
      <c r="GX16" s="4">
        <f>'[1]Лист1'!GX14</f>
        <v>0</v>
      </c>
      <c r="GY16" s="4">
        <f>'[1]Лист1'!GY14</f>
        <v>0</v>
      </c>
      <c r="GZ16" s="4">
        <f>'[1]Лист1'!GZ14</f>
        <v>0</v>
      </c>
      <c r="HA16" s="4">
        <f>'[1]Лист1'!HA14</f>
        <v>0</v>
      </c>
      <c r="HB16" s="4">
        <f>'[1]Лист1'!HB14</f>
        <v>0</v>
      </c>
      <c r="HC16" s="4">
        <f>'[1]Лист1'!HC14</f>
        <v>0</v>
      </c>
      <c r="HD16" s="4">
        <f>'[1]Лист1'!HD14</f>
        <v>0</v>
      </c>
      <c r="HE16" s="4">
        <f>'[1]Лист1'!HE14</f>
        <v>0</v>
      </c>
      <c r="HF16" s="4">
        <f>'[1]Лист1'!HF14</f>
        <v>0</v>
      </c>
      <c r="HG16" s="4">
        <f>'[1]Лист1'!HG14</f>
        <v>0</v>
      </c>
      <c r="HH16" s="4">
        <f>'[1]Лист1'!HH14</f>
        <v>0</v>
      </c>
      <c r="HI16" s="4">
        <f>'[1]Лист1'!HI14</f>
        <v>0</v>
      </c>
      <c r="HJ16" s="4">
        <f>'[1]Лист1'!HJ14</f>
        <v>0</v>
      </c>
      <c r="HK16" s="4">
        <f>'[1]Лист1'!HK14</f>
        <v>0</v>
      </c>
      <c r="HL16" s="4">
        <f>'[1]Лист1'!HL14</f>
        <v>0</v>
      </c>
      <c r="HM16" s="4">
        <f>'[1]Лист1'!HM14</f>
        <v>0</v>
      </c>
      <c r="HN16" s="4">
        <f>'[1]Лист1'!HN14</f>
        <v>0</v>
      </c>
      <c r="HO16" s="4">
        <f>'[1]Лист1'!HO14</f>
        <v>0</v>
      </c>
      <c r="HP16" s="4">
        <f>'[1]Лист1'!HP14</f>
        <v>0</v>
      </c>
      <c r="HQ16" s="4">
        <f>'[1]Лист1'!HQ14</f>
        <v>0</v>
      </c>
      <c r="HR16" s="4">
        <f>'[1]Лист1'!HR14</f>
        <v>0</v>
      </c>
      <c r="HS16" s="4">
        <f>'[1]Лист1'!HS14</f>
        <v>0</v>
      </c>
      <c r="HT16" s="4">
        <f>'[1]Лист1'!HT14</f>
        <v>0</v>
      </c>
      <c r="HU16" s="4">
        <f>'[1]Лист1'!HU14</f>
        <v>0</v>
      </c>
      <c r="HV16" s="4">
        <f>'[1]Лист1'!HV14</f>
        <v>0</v>
      </c>
      <c r="HW16" s="4">
        <f>'[1]Лист1'!HW14</f>
        <v>0</v>
      </c>
      <c r="HX16" s="4">
        <f>'[1]Лист1'!HX14</f>
        <v>0</v>
      </c>
      <c r="HY16" s="4">
        <f>'[1]Лист1'!HY14</f>
        <v>0</v>
      </c>
      <c r="HZ16" s="4">
        <f>'[1]Лист1'!HZ14</f>
        <v>0</v>
      </c>
      <c r="IA16" s="4">
        <f>'[1]Лист1'!IA14</f>
        <v>0</v>
      </c>
      <c r="IB16" s="4">
        <f>'[1]Лист1'!IB14</f>
        <v>0</v>
      </c>
      <c r="IC16" s="4">
        <f>'[1]Лист1'!IC14</f>
        <v>0</v>
      </c>
      <c r="ID16" s="4">
        <f>'[1]Лист1'!ID14</f>
        <v>0</v>
      </c>
      <c r="IE16" s="4">
        <f>'[1]Лист1'!IE14</f>
        <v>0</v>
      </c>
      <c r="IF16" s="4">
        <f>'[1]Лист1'!IF14</f>
        <v>0</v>
      </c>
      <c r="IG16" s="4">
        <f>'[1]Лист1'!IG14</f>
        <v>0</v>
      </c>
      <c r="IH16" s="4">
        <f>'[1]Лист1'!IH14</f>
        <v>0</v>
      </c>
      <c r="II16" s="4">
        <f>'[1]Лист1'!II14</f>
        <v>0</v>
      </c>
      <c r="IJ16" s="4">
        <f>'[1]Лист1'!IJ14</f>
        <v>0</v>
      </c>
      <c r="IK16" s="4">
        <f>'[1]Лист1'!IK14</f>
        <v>0</v>
      </c>
      <c r="IL16" s="4">
        <f>'[1]Лист1'!IL14</f>
        <v>0</v>
      </c>
      <c r="IM16" s="4">
        <f>'[1]Лист1'!IM14</f>
        <v>0</v>
      </c>
      <c r="IN16" s="4">
        <f>'[1]Лист1'!IN14</f>
        <v>0</v>
      </c>
      <c r="IO16" s="4">
        <f>'[1]Лист1'!IO14</f>
        <v>0</v>
      </c>
      <c r="IP16" s="4">
        <f>'[1]Лист1'!IP14</f>
        <v>0</v>
      </c>
      <c r="IQ16" s="4">
        <f>'[1]Лист1'!IQ14</f>
        <v>0</v>
      </c>
      <c r="IR16" s="4">
        <f>'[1]Лист1'!IR14</f>
        <v>0</v>
      </c>
      <c r="IS16" s="4">
        <f>'[1]Лист1'!IS14</f>
        <v>0</v>
      </c>
      <c r="IT16" s="4">
        <f>'[1]Лист1'!IT14</f>
        <v>0</v>
      </c>
      <c r="IU16" s="4">
        <f>'[1]Лист1'!IU14</f>
        <v>0</v>
      </c>
      <c r="IV16" s="4">
        <f>'[1]Лист1'!IV14</f>
        <v>0</v>
      </c>
    </row>
    <row r="17" spans="1:11" ht="87.75" customHeight="1">
      <c r="A17" s="84"/>
      <c r="B17" s="26" t="s">
        <v>82</v>
      </c>
      <c r="C17" s="27" t="s">
        <v>17</v>
      </c>
      <c r="D17" s="28" t="s">
        <v>46</v>
      </c>
      <c r="E17" s="86">
        <v>95</v>
      </c>
      <c r="F17" s="95">
        <v>100</v>
      </c>
      <c r="G17" s="83" t="s">
        <v>78</v>
      </c>
      <c r="H17" s="88" t="s">
        <v>56</v>
      </c>
      <c r="I17" s="69">
        <f>IF(F17/E17*100&gt;100,100,F17/E17*100)</f>
        <v>100</v>
      </c>
      <c r="J17" s="34"/>
      <c r="K17" s="35"/>
    </row>
    <row r="18" spans="1:11" ht="47.25" customHeight="1" thickBot="1">
      <c r="A18" s="36" t="s">
        <v>21</v>
      </c>
      <c r="B18" s="37" t="s">
        <v>22</v>
      </c>
      <c r="C18" s="38" t="s">
        <v>23</v>
      </c>
      <c r="D18" s="38"/>
      <c r="E18" s="90">
        <v>16</v>
      </c>
      <c r="F18" s="91">
        <v>19</v>
      </c>
      <c r="G18" s="83" t="s">
        <v>50</v>
      </c>
      <c r="H18" s="83" t="s">
        <v>49</v>
      </c>
      <c r="I18" s="71">
        <f>IF(E18=0,0,IF(F18/E18*100&gt;110,110,F18/E18*100))</f>
        <v>110</v>
      </c>
      <c r="J18" s="40">
        <f>(I18)</f>
        <v>110</v>
      </c>
      <c r="K18" s="41" t="str">
        <f>IF(J18&gt;=100,"Гос.задание по гос.услуге выполнено в полном объеме",IF(J18&gt;=90,"Гос.задание по гос.услуге выполнено",IF(J18&lt;90,"Гос.задание по гос.услуге не выполнено")))</f>
        <v>Гос.задание по гос.услуге выполнено в полном объеме</v>
      </c>
    </row>
    <row r="19" spans="1:11" ht="34.5" customHeight="1">
      <c r="A19" s="113" t="s">
        <v>39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5"/>
    </row>
    <row r="20" spans="1:11" ht="84" customHeight="1">
      <c r="A20" s="110" t="s">
        <v>16</v>
      </c>
      <c r="B20" s="20" t="s">
        <v>37</v>
      </c>
      <c r="C20" s="21" t="s">
        <v>17</v>
      </c>
      <c r="D20" s="22" t="s">
        <v>43</v>
      </c>
      <c r="E20" s="86">
        <v>0.3</v>
      </c>
      <c r="F20" s="87">
        <v>0.3</v>
      </c>
      <c r="G20" s="83" t="s">
        <v>50</v>
      </c>
      <c r="H20" s="83" t="s">
        <v>49</v>
      </c>
      <c r="I20" s="68">
        <v>100</v>
      </c>
      <c r="J20" s="66">
        <f>(I20+I21+I22+I23+I24+I25)/6</f>
        <v>100</v>
      </c>
      <c r="K20" s="25">
        <f>IF(E27=0,J20,(J20+J27)/2)</f>
        <v>100</v>
      </c>
    </row>
    <row r="21" spans="1:11" ht="70.5" customHeight="1">
      <c r="A21" s="111"/>
      <c r="B21" s="26" t="s">
        <v>38</v>
      </c>
      <c r="C21" s="27" t="s">
        <v>18</v>
      </c>
      <c r="D21" s="28" t="s">
        <v>19</v>
      </c>
      <c r="E21" s="81">
        <v>0</v>
      </c>
      <c r="F21" s="82">
        <v>0</v>
      </c>
      <c r="G21" s="83" t="s">
        <v>50</v>
      </c>
      <c r="H21" s="83" t="s">
        <v>51</v>
      </c>
      <c r="I21" s="69">
        <f>IF(F21=0,100,IF(F21&gt;5,89,90))</f>
        <v>100</v>
      </c>
      <c r="J21" s="30" t="str">
        <f>IF(J20&gt;=100,"Гос.задание по гос.услуге выполнено в полном объеме",IF(J20&gt;=90,"Гос.задание по гос.услуге выполнено",IF(J20&lt;90,"Гос.задание по гос.услуге не выполнено")))</f>
        <v>Гос.задание по гос.услуге выполнено в полном объеме</v>
      </c>
      <c r="K21" s="31" t="str">
        <f>IF(K20&gt;=100,"Гос.задание по гос.услуге выполнено в полном объеме",IF(K20&gt;=90,"Гос.задание по гос.услуге выполнено",IF(K20&lt;90,"Гос.задание по гос.услуге не выполнено")))</f>
        <v>Гос.задание по гос.услуге выполнено в полном объеме</v>
      </c>
    </row>
    <row r="22" spans="1:11" ht="84.75" customHeight="1">
      <c r="A22" s="111"/>
      <c r="B22" s="26" t="s">
        <v>57</v>
      </c>
      <c r="C22" s="27" t="s">
        <v>17</v>
      </c>
      <c r="D22" s="28" t="s">
        <v>45</v>
      </c>
      <c r="E22" s="81">
        <v>90</v>
      </c>
      <c r="F22" s="82">
        <v>96</v>
      </c>
      <c r="G22" s="83" t="s">
        <v>50</v>
      </c>
      <c r="H22" s="88" t="s">
        <v>75</v>
      </c>
      <c r="I22" s="69">
        <f>IF(F22/E22*100&gt;100,100,F22/E22*100)</f>
        <v>100</v>
      </c>
      <c r="J22" s="32"/>
      <c r="K22" s="33"/>
    </row>
    <row r="23" spans="1:11" ht="45.75" customHeight="1">
      <c r="A23" s="111"/>
      <c r="B23" s="26" t="s">
        <v>58</v>
      </c>
      <c r="C23" s="27" t="s">
        <v>17</v>
      </c>
      <c r="D23" s="28" t="s">
        <v>20</v>
      </c>
      <c r="E23" s="81">
        <v>70</v>
      </c>
      <c r="F23" s="94">
        <v>70</v>
      </c>
      <c r="G23" s="83" t="s">
        <v>76</v>
      </c>
      <c r="H23" s="88" t="s">
        <v>54</v>
      </c>
      <c r="I23" s="69">
        <f>IF(F23/E23*100&gt;100,100,F23/E23*100)</f>
        <v>100</v>
      </c>
      <c r="J23" s="32"/>
      <c r="K23" s="33"/>
    </row>
    <row r="24" spans="1:11" ht="62.25" customHeight="1">
      <c r="A24" s="111"/>
      <c r="B24" s="26" t="s">
        <v>79</v>
      </c>
      <c r="C24" s="27" t="str">
        <f>'[1]Лист1'!C22</f>
        <v>%</v>
      </c>
      <c r="D24" s="22" t="s">
        <v>80</v>
      </c>
      <c r="E24" s="86">
        <v>90</v>
      </c>
      <c r="F24" s="95">
        <v>99</v>
      </c>
      <c r="G24" s="83" t="s">
        <v>50</v>
      </c>
      <c r="H24" s="88" t="s">
        <v>81</v>
      </c>
      <c r="I24" s="69">
        <f>IF(F24/E24*100&gt;100,100,F24/E24*100)</f>
        <v>100</v>
      </c>
      <c r="J24" s="34"/>
      <c r="K24" s="35"/>
    </row>
    <row r="25" spans="1:11" ht="86.25" customHeight="1">
      <c r="A25" s="112"/>
      <c r="B25" s="26" t="s">
        <v>82</v>
      </c>
      <c r="C25" s="27" t="s">
        <v>17</v>
      </c>
      <c r="D25" s="28" t="s">
        <v>46</v>
      </c>
      <c r="E25" s="86">
        <v>95</v>
      </c>
      <c r="F25" s="95">
        <v>100</v>
      </c>
      <c r="G25" s="83" t="s">
        <v>78</v>
      </c>
      <c r="H25" s="88" t="s">
        <v>56</v>
      </c>
      <c r="I25" s="69">
        <f>IF(F25/E25*100&gt;100,100,F25/E25*100)</f>
        <v>100</v>
      </c>
      <c r="J25" s="34"/>
      <c r="K25" s="35"/>
    </row>
    <row r="26" spans="1:11" ht="84" customHeight="1" thickBot="1">
      <c r="A26" s="36" t="s">
        <v>21</v>
      </c>
      <c r="B26" s="37" t="s">
        <v>22</v>
      </c>
      <c r="C26" s="38" t="s">
        <v>23</v>
      </c>
      <c r="D26" s="38"/>
      <c r="E26" s="90">
        <v>3</v>
      </c>
      <c r="F26" s="91">
        <v>3</v>
      </c>
      <c r="G26" s="83" t="s">
        <v>50</v>
      </c>
      <c r="H26" s="83" t="s">
        <v>49</v>
      </c>
      <c r="I26" s="71">
        <v>100</v>
      </c>
      <c r="J26" s="40">
        <f>(I26)</f>
        <v>100</v>
      </c>
      <c r="K26" s="41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выполнено в полном объеме</v>
      </c>
    </row>
    <row r="27" spans="1:11" ht="30" customHeight="1">
      <c r="A27" s="113" t="s">
        <v>33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</row>
    <row r="28" spans="1:11" ht="87.75" customHeight="1">
      <c r="A28" s="110" t="s">
        <v>16</v>
      </c>
      <c r="B28" s="20" t="s">
        <v>37</v>
      </c>
      <c r="C28" s="21" t="s">
        <v>17</v>
      </c>
      <c r="D28" s="22" t="s">
        <v>43</v>
      </c>
      <c r="E28" s="86">
        <v>0.1</v>
      </c>
      <c r="F28" s="87">
        <v>0.2</v>
      </c>
      <c r="G28" s="83" t="s">
        <v>50</v>
      </c>
      <c r="H28" s="83" t="s">
        <v>49</v>
      </c>
      <c r="I28" s="23">
        <f>IF(F28/E28*100&gt;100,100,F28/E28*100)</f>
        <v>100</v>
      </c>
      <c r="J28" s="66">
        <f>(I28+I29+I30+I31+I32+I33)/6</f>
        <v>100</v>
      </c>
      <c r="K28" s="25">
        <f>IF(E34=0,J28,(J28+J34)/2)</f>
        <v>105</v>
      </c>
    </row>
    <row r="29" spans="1:11" ht="70.5" customHeight="1">
      <c r="A29" s="111"/>
      <c r="B29" s="26" t="s">
        <v>38</v>
      </c>
      <c r="C29" s="27" t="s">
        <v>18</v>
      </c>
      <c r="D29" s="28" t="s">
        <v>19</v>
      </c>
      <c r="E29" s="81">
        <v>0</v>
      </c>
      <c r="F29" s="82">
        <v>0</v>
      </c>
      <c r="G29" s="83" t="s">
        <v>50</v>
      </c>
      <c r="H29" s="83" t="s">
        <v>51</v>
      </c>
      <c r="I29" s="99">
        <f>IF(F29=0,100,IF(F29&gt;5,89,90))</f>
        <v>100</v>
      </c>
      <c r="J29" s="30" t="str">
        <f>IF(J28&gt;=100,"Гос.задание по гос.услуге выполнено в полном объеме",IF(J28&gt;=90,"Гос.задание по гос.услуге выполнено",IF(J28&lt;90,"Гос.задание по гос.услуге не выполнено")))</f>
        <v>Гос.задание по гос.услуге выполнено в полном объеме</v>
      </c>
      <c r="K29" s="31" t="str">
        <f>IF(K28&gt;=100,"Гос.задание по гос.услуге выполнено в полном объеме",IF(K28&gt;=90,"Гос.задание по гос.услуге выполнено",IF(K28&lt;90,"Гос.задание по гос.услуге не выполнено")))</f>
        <v>Гос.задание по гос.услуге выполнено в полном объеме</v>
      </c>
    </row>
    <row r="30" spans="1:11" ht="85.5" customHeight="1">
      <c r="A30" s="111"/>
      <c r="B30" s="26" t="s">
        <v>57</v>
      </c>
      <c r="C30" s="27" t="s">
        <v>17</v>
      </c>
      <c r="D30" s="28" t="s">
        <v>45</v>
      </c>
      <c r="E30" s="81">
        <v>90</v>
      </c>
      <c r="F30" s="82">
        <v>96</v>
      </c>
      <c r="G30" s="83" t="s">
        <v>50</v>
      </c>
      <c r="H30" s="88" t="s">
        <v>75</v>
      </c>
      <c r="I30" s="69">
        <f>IF(F30/E30*100&gt;100,100,F30/E30*100)</f>
        <v>100</v>
      </c>
      <c r="J30" s="32"/>
      <c r="K30" s="33"/>
    </row>
    <row r="31" spans="1:11" ht="88.5" customHeight="1">
      <c r="A31" s="111"/>
      <c r="B31" s="26" t="s">
        <v>58</v>
      </c>
      <c r="C31" s="27" t="s">
        <v>17</v>
      </c>
      <c r="D31" s="28" t="s">
        <v>20</v>
      </c>
      <c r="E31" s="81">
        <v>70</v>
      </c>
      <c r="F31" s="94">
        <v>70</v>
      </c>
      <c r="G31" s="83" t="s">
        <v>76</v>
      </c>
      <c r="H31" s="88" t="s">
        <v>54</v>
      </c>
      <c r="I31" s="69">
        <f>IF(F31/E31*100&gt;100,100,F31/E31*100)</f>
        <v>100</v>
      </c>
      <c r="J31" s="32"/>
      <c r="K31" s="33"/>
    </row>
    <row r="32" spans="1:11" ht="88.5" customHeight="1">
      <c r="A32" s="111"/>
      <c r="B32" s="26" t="s">
        <v>79</v>
      </c>
      <c r="C32" s="27" t="str">
        <f>'[1]Лист1'!C30</f>
        <v>%</v>
      </c>
      <c r="D32" s="22" t="s">
        <v>80</v>
      </c>
      <c r="E32" s="86">
        <v>90</v>
      </c>
      <c r="F32" s="95">
        <v>99</v>
      </c>
      <c r="G32" s="83" t="s">
        <v>50</v>
      </c>
      <c r="H32" s="88" t="s">
        <v>81</v>
      </c>
      <c r="I32" s="98">
        <f>IF(F32/E32*100&gt;100,100,F32/E32*100)</f>
        <v>100</v>
      </c>
      <c r="J32" s="34"/>
      <c r="K32" s="35"/>
    </row>
    <row r="33" spans="1:11" ht="88.5" customHeight="1">
      <c r="A33" s="112"/>
      <c r="B33" s="26" t="s">
        <v>82</v>
      </c>
      <c r="C33" s="27" t="s">
        <v>17</v>
      </c>
      <c r="D33" s="28" t="s">
        <v>46</v>
      </c>
      <c r="E33" s="86">
        <v>95</v>
      </c>
      <c r="F33" s="95">
        <v>100</v>
      </c>
      <c r="G33" s="83" t="s">
        <v>78</v>
      </c>
      <c r="H33" s="88" t="s">
        <v>56</v>
      </c>
      <c r="I33" s="69">
        <f>IF(F33/E33*100&gt;100,100,F33/E33*100)</f>
        <v>100</v>
      </c>
      <c r="J33" s="34"/>
      <c r="K33" s="35"/>
    </row>
    <row r="34" spans="1:11" ht="73.5" customHeight="1" thickBot="1">
      <c r="A34" s="36" t="s">
        <v>21</v>
      </c>
      <c r="B34" s="37" t="s">
        <v>22</v>
      </c>
      <c r="C34" s="38" t="s">
        <v>23</v>
      </c>
      <c r="D34" s="38"/>
      <c r="E34" s="90">
        <v>1</v>
      </c>
      <c r="F34" s="91">
        <v>2</v>
      </c>
      <c r="G34" s="83" t="s">
        <v>50</v>
      </c>
      <c r="H34" s="83" t="s">
        <v>49</v>
      </c>
      <c r="I34" s="71">
        <f>IF(E34=0,0,IF(F34/E34*100&gt;110,110,F34/E34*100))</f>
        <v>110</v>
      </c>
      <c r="J34" s="40">
        <f>(I34)</f>
        <v>110</v>
      </c>
      <c r="K34" s="41" t="str">
        <f>IF(J34&gt;=100,"Гос.задание по гос.услуге выполнено в полном объеме",IF(J34&gt;=90,"Гос.задание по гос.услуге выполнено",IF(J34&lt;90,"Гос.задание по гос.услуге не выполнено")))</f>
        <v>Гос.задание по гос.услуге выполнено в полном объеме</v>
      </c>
    </row>
    <row r="35" spans="1:11" ht="15.75">
      <c r="A35" s="105" t="s">
        <v>34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7"/>
    </row>
    <row r="36" spans="1:11" ht="102.75" customHeight="1">
      <c r="A36" s="110" t="s">
        <v>16</v>
      </c>
      <c r="B36" s="20" t="s">
        <v>37</v>
      </c>
      <c r="C36" s="21" t="s">
        <v>17</v>
      </c>
      <c r="D36" s="22" t="s">
        <v>43</v>
      </c>
      <c r="E36" s="86">
        <v>0.4</v>
      </c>
      <c r="F36" s="87">
        <v>0.4</v>
      </c>
      <c r="G36" s="83" t="s">
        <v>50</v>
      </c>
      <c r="H36" s="83" t="s">
        <v>49</v>
      </c>
      <c r="I36" s="97">
        <f>IF(F36/E36*100&gt;100,100,F36/E36*100)</f>
        <v>100</v>
      </c>
      <c r="J36" s="66">
        <f>(I36+I37+I38+I39+I40+I41)/6</f>
        <v>100</v>
      </c>
      <c r="K36" s="25">
        <f>IF(E42=0,J36,(J36+J42)/2)</f>
        <v>100</v>
      </c>
    </row>
    <row r="37" spans="1:11" ht="73.5" customHeight="1">
      <c r="A37" s="111"/>
      <c r="B37" s="26" t="s">
        <v>38</v>
      </c>
      <c r="C37" s="27" t="s">
        <v>18</v>
      </c>
      <c r="D37" s="28" t="s">
        <v>19</v>
      </c>
      <c r="E37" s="81">
        <v>0</v>
      </c>
      <c r="F37" s="82">
        <v>0</v>
      </c>
      <c r="G37" s="83" t="s">
        <v>50</v>
      </c>
      <c r="H37" s="83" t="s">
        <v>51</v>
      </c>
      <c r="I37" s="69">
        <f>IF(F37=0,100,IF(F37&gt;5,89,90))</f>
        <v>100</v>
      </c>
      <c r="J37" s="30" t="str">
        <f>IF(J36&gt;=100,"Гос.задание по гос.услуге выполнено в полном объеме",IF(J36&gt;=90,"Гос.задание по гос.услуге выполнено",IF(J36&lt;90,"Гос.задание по гос.услуге не выполнено")))</f>
        <v>Гос.задание по гос.услуге выполнено в полном объеме</v>
      </c>
      <c r="K37" s="31" t="str">
        <f>IF(K36&gt;=100,"Гос.задание по гос.услуге выполнено в полном объеме",IF(K36&gt;=90,"Гос.задание по гос.услуге выполнено",IF(K36&lt;90,"Гос.задание по гос.услуге не выполнено")))</f>
        <v>Гос.задание по гос.услуге выполнено в полном объеме</v>
      </c>
    </row>
    <row r="38" spans="1:11" ht="84.75" customHeight="1">
      <c r="A38" s="111"/>
      <c r="B38" s="26" t="s">
        <v>57</v>
      </c>
      <c r="C38" s="27" t="s">
        <v>17</v>
      </c>
      <c r="D38" s="28" t="s">
        <v>45</v>
      </c>
      <c r="E38" s="81">
        <v>90</v>
      </c>
      <c r="F38" s="82">
        <v>96</v>
      </c>
      <c r="G38" s="83" t="s">
        <v>50</v>
      </c>
      <c r="H38" s="88" t="s">
        <v>75</v>
      </c>
      <c r="I38" s="69">
        <f>IF(F38/E38*100&gt;100,100,F38/E38*100)</f>
        <v>100</v>
      </c>
      <c r="J38" s="32"/>
      <c r="K38" s="33"/>
    </row>
    <row r="39" spans="1:11" ht="57.75" customHeight="1">
      <c r="A39" s="111"/>
      <c r="B39" s="26" t="s">
        <v>58</v>
      </c>
      <c r="C39" s="27" t="s">
        <v>17</v>
      </c>
      <c r="D39" s="28" t="s">
        <v>20</v>
      </c>
      <c r="E39" s="81">
        <v>70</v>
      </c>
      <c r="F39" s="94">
        <v>70</v>
      </c>
      <c r="G39" s="83" t="s">
        <v>76</v>
      </c>
      <c r="H39" s="88" t="s">
        <v>54</v>
      </c>
      <c r="I39" s="69">
        <f>IF(F39/E39*100&gt;100,100,F39/E39*100)</f>
        <v>100</v>
      </c>
      <c r="J39" s="32"/>
      <c r="K39" s="33"/>
    </row>
    <row r="40" spans="1:11" ht="88.5" customHeight="1">
      <c r="A40" s="111"/>
      <c r="B40" s="26" t="s">
        <v>79</v>
      </c>
      <c r="C40" s="27" t="str">
        <f>'[1]Лист1'!C38</f>
        <v>чел.</v>
      </c>
      <c r="D40" s="22" t="s">
        <v>80</v>
      </c>
      <c r="E40" s="86">
        <v>90</v>
      </c>
      <c r="F40" s="95">
        <v>99</v>
      </c>
      <c r="G40" s="83" t="s">
        <v>50</v>
      </c>
      <c r="H40" s="88" t="s">
        <v>81</v>
      </c>
      <c r="I40" s="98">
        <f>IF(F40/E40*100&gt;100,100,F40/E40*100)</f>
        <v>100</v>
      </c>
      <c r="J40" s="34"/>
      <c r="K40" s="35"/>
    </row>
    <row r="41" spans="1:11" ht="87" customHeight="1">
      <c r="A41" s="112"/>
      <c r="B41" s="26" t="s">
        <v>82</v>
      </c>
      <c r="C41" s="27" t="s">
        <v>17</v>
      </c>
      <c r="D41" s="28" t="s">
        <v>46</v>
      </c>
      <c r="E41" s="86">
        <v>95</v>
      </c>
      <c r="F41" s="95">
        <v>100</v>
      </c>
      <c r="G41" s="83" t="s">
        <v>78</v>
      </c>
      <c r="H41" s="88" t="s">
        <v>56</v>
      </c>
      <c r="I41" s="69">
        <f>IF(F41/E41*100&gt;100,100,F41/E41*100)</f>
        <v>100</v>
      </c>
      <c r="J41" s="34"/>
      <c r="K41" s="35"/>
    </row>
    <row r="42" spans="1:11" ht="73.5" customHeight="1" thickBot="1">
      <c r="A42" s="36" t="s">
        <v>21</v>
      </c>
      <c r="B42" s="37" t="s">
        <v>22</v>
      </c>
      <c r="C42" s="38" t="s">
        <v>23</v>
      </c>
      <c r="D42" s="38"/>
      <c r="E42" s="90">
        <v>4</v>
      </c>
      <c r="F42" s="91">
        <v>4</v>
      </c>
      <c r="G42" s="83" t="s">
        <v>50</v>
      </c>
      <c r="H42" s="83" t="s">
        <v>49</v>
      </c>
      <c r="I42" s="71">
        <f>IF(E42=0,0,IF(F42/E42*100&gt;110,110,F42/E42*100))</f>
        <v>100</v>
      </c>
      <c r="J42" s="40">
        <f>(I42)</f>
        <v>100</v>
      </c>
      <c r="K42" s="41" t="str">
        <f>IF(J42&gt;=100,"Гос.задание по гос.услуге выполнено в полном объеме",IF(J42&gt;=90,"Гос.задание по гос.услуге выполнено",IF(J42&lt;90,"Гос.задание по гос.услуге не выполнено")))</f>
        <v>Гос.задание по гос.услуге выполнено в полном объеме</v>
      </c>
    </row>
    <row r="43" spans="1:11" ht="15.75">
      <c r="A43" s="105" t="s">
        <v>35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7"/>
    </row>
    <row r="44" spans="1:11" ht="128.25" customHeight="1">
      <c r="A44" s="110" t="s">
        <v>16</v>
      </c>
      <c r="B44" s="20" t="s">
        <v>37</v>
      </c>
      <c r="C44" s="21" t="s">
        <v>17</v>
      </c>
      <c r="D44" s="22" t="s">
        <v>43</v>
      </c>
      <c r="E44" s="92">
        <v>4</v>
      </c>
      <c r="F44" s="87">
        <v>4</v>
      </c>
      <c r="G44" s="83" t="s">
        <v>50</v>
      </c>
      <c r="H44" s="83" t="s">
        <v>49</v>
      </c>
      <c r="I44" s="97">
        <f>IF(F44/E44*100&gt;100,100,F44/E44*100)</f>
        <v>100</v>
      </c>
      <c r="J44" s="66">
        <f>(I44+I45+I46+I47+I48+I49)/6</f>
        <v>100</v>
      </c>
      <c r="K44" s="25">
        <f>IF(E50=0,J44,(J44+J50)/2)</f>
        <v>101.25</v>
      </c>
    </row>
    <row r="45" spans="1:11" ht="70.5" customHeight="1">
      <c r="A45" s="111"/>
      <c r="B45" s="26" t="s">
        <v>38</v>
      </c>
      <c r="C45" s="27" t="s">
        <v>18</v>
      </c>
      <c r="D45" s="28" t="s">
        <v>19</v>
      </c>
      <c r="E45" s="81">
        <v>0</v>
      </c>
      <c r="F45" s="82">
        <v>0</v>
      </c>
      <c r="G45" s="83" t="s">
        <v>50</v>
      </c>
      <c r="H45" s="83" t="s">
        <v>51</v>
      </c>
      <c r="I45" s="69">
        <f>IF(F45=0,100,IF(F45&gt;5,89,90))</f>
        <v>100</v>
      </c>
      <c r="J45" s="30" t="str">
        <f>IF(J44&gt;=100,"Гос.задание по гос.услуге выполнено в полном объеме",IF(J44&gt;=90,"Гос.задание по гос.услуге выполнено",IF(J44&lt;90,"Гос.задание по гос.услуге не выполнено")))</f>
        <v>Гос.задание по гос.услуге выполнено в полном объеме</v>
      </c>
      <c r="K45" s="31" t="str">
        <f>IF(K44&gt;=100,"Гос.задание по гос.услуге выполнено в полном объеме",IF(K44&gt;=90,"Гос.задание по гос.услуге выполнено",IF(K44&lt;90,"Гос.задание по гос.услуге не выполнено")))</f>
        <v>Гос.задание по гос.услуге выполнено в полном объеме</v>
      </c>
    </row>
    <row r="46" spans="1:11" ht="89.25" customHeight="1">
      <c r="A46" s="111"/>
      <c r="B46" s="26" t="s">
        <v>57</v>
      </c>
      <c r="C46" s="27" t="s">
        <v>17</v>
      </c>
      <c r="D46" s="28" t="s">
        <v>45</v>
      </c>
      <c r="E46" s="81">
        <v>90</v>
      </c>
      <c r="F46" s="82">
        <v>96</v>
      </c>
      <c r="G46" s="83" t="s">
        <v>50</v>
      </c>
      <c r="H46" s="88" t="s">
        <v>75</v>
      </c>
      <c r="I46" s="69">
        <f>IF(F46/E46*100&gt;100,100,F46/E46*100)</f>
        <v>100</v>
      </c>
      <c r="J46" s="32"/>
      <c r="K46" s="33"/>
    </row>
    <row r="47" spans="1:11" ht="60.75" customHeight="1">
      <c r="A47" s="111"/>
      <c r="B47" s="26" t="s">
        <v>58</v>
      </c>
      <c r="C47" s="27" t="s">
        <v>17</v>
      </c>
      <c r="D47" s="28" t="s">
        <v>20</v>
      </c>
      <c r="E47" s="81">
        <v>70</v>
      </c>
      <c r="F47" s="94">
        <v>70</v>
      </c>
      <c r="G47" s="83" t="s">
        <v>76</v>
      </c>
      <c r="H47" s="88" t="s">
        <v>54</v>
      </c>
      <c r="I47" s="69">
        <f>IF(F47/E47*100&gt;100,100,F47/E47*100)</f>
        <v>100</v>
      </c>
      <c r="J47" s="32"/>
      <c r="K47" s="33"/>
    </row>
    <row r="48" spans="1:11" ht="88.5" customHeight="1">
      <c r="A48" s="111"/>
      <c r="B48" s="26" t="s">
        <v>79</v>
      </c>
      <c r="C48" s="27">
        <f>'[1]Лист1'!C46</f>
        <v>0</v>
      </c>
      <c r="D48" s="22" t="s">
        <v>80</v>
      </c>
      <c r="E48" s="86">
        <v>90</v>
      </c>
      <c r="F48" s="95">
        <v>99</v>
      </c>
      <c r="G48" s="83" t="s">
        <v>50</v>
      </c>
      <c r="H48" s="88" t="s">
        <v>81</v>
      </c>
      <c r="I48" s="98">
        <f>IF(F48/E48*100&gt;100,100,F48/E48*100)</f>
        <v>100</v>
      </c>
      <c r="J48" s="34"/>
      <c r="K48" s="35"/>
    </row>
    <row r="49" spans="1:11" ht="89.25" customHeight="1">
      <c r="A49" s="112"/>
      <c r="B49" s="26" t="s">
        <v>82</v>
      </c>
      <c r="C49" s="27" t="s">
        <v>17</v>
      </c>
      <c r="D49" s="28" t="s">
        <v>46</v>
      </c>
      <c r="E49" s="86">
        <v>95</v>
      </c>
      <c r="F49" s="95">
        <v>100</v>
      </c>
      <c r="G49" s="83" t="s">
        <v>78</v>
      </c>
      <c r="H49" s="88" t="s">
        <v>56</v>
      </c>
      <c r="I49" s="69">
        <f>IF(F49/E49*100&gt;100,100,F49/E49*100)</f>
        <v>100</v>
      </c>
      <c r="J49" s="34"/>
      <c r="K49" s="35"/>
    </row>
    <row r="50" spans="1:11" ht="49.5" customHeight="1" thickBot="1">
      <c r="A50" s="36" t="s">
        <v>21</v>
      </c>
      <c r="B50" s="37" t="s">
        <v>22</v>
      </c>
      <c r="C50" s="38" t="s">
        <v>23</v>
      </c>
      <c r="D50" s="38"/>
      <c r="E50" s="90">
        <v>40</v>
      </c>
      <c r="F50" s="91">
        <v>41</v>
      </c>
      <c r="G50" s="83" t="s">
        <v>50</v>
      </c>
      <c r="H50" s="83" t="s">
        <v>49</v>
      </c>
      <c r="I50" s="71">
        <f>IF(E50=0,0,IF(F50/E50*100&gt;110,110,F50/E50*100))</f>
        <v>102.49999999999999</v>
      </c>
      <c r="J50" s="40">
        <f>(I50)</f>
        <v>102.49999999999999</v>
      </c>
      <c r="K50" s="41" t="str">
        <f>IF(J50&gt;=100,"Гос.задание по гос.услуге выполнено в полном объеме",IF(J50&gt;=90,"Гос.задание по гос.услуге выполнено",IF(J50&lt;90,"Гос.задание по гос.услуге не выполнено")))</f>
        <v>Гос.задание по гос.услуге выполнено в полном объеме</v>
      </c>
    </row>
    <row r="51" spans="1:11" ht="15.75">
      <c r="A51" s="105" t="s">
        <v>31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7"/>
    </row>
    <row r="52" spans="1:11" ht="126.75" customHeight="1">
      <c r="A52" s="110" t="s">
        <v>16</v>
      </c>
      <c r="B52" s="20" t="s">
        <v>37</v>
      </c>
      <c r="C52" s="21" t="s">
        <v>17</v>
      </c>
      <c r="D52" s="22" t="s">
        <v>43</v>
      </c>
      <c r="E52" s="86">
        <v>0.3</v>
      </c>
      <c r="F52" s="87">
        <v>0.4</v>
      </c>
      <c r="G52" s="83" t="s">
        <v>60</v>
      </c>
      <c r="H52" s="83" t="s">
        <v>49</v>
      </c>
      <c r="I52" s="97">
        <f>IF(F52/E52*100&gt;100,100,F52/E52*100)</f>
        <v>100</v>
      </c>
      <c r="J52" s="66">
        <f>(I52+I53+I54+I55+I56+I57)/6</f>
        <v>100</v>
      </c>
      <c r="K52" s="25">
        <f>IF(E58=0,J52,(J52+J58)/2)</f>
        <v>105</v>
      </c>
    </row>
    <row r="53" spans="1:11" ht="55.5" customHeight="1">
      <c r="A53" s="111"/>
      <c r="B53" s="26" t="s">
        <v>38</v>
      </c>
      <c r="C53" s="27" t="s">
        <v>18</v>
      </c>
      <c r="D53" s="28" t="s">
        <v>19</v>
      </c>
      <c r="E53" s="81">
        <v>0</v>
      </c>
      <c r="F53" s="82">
        <v>0</v>
      </c>
      <c r="G53" s="83" t="s">
        <v>50</v>
      </c>
      <c r="H53" s="83" t="s">
        <v>51</v>
      </c>
      <c r="I53" s="99">
        <f>IF(F53=0,100,IF(F53&gt;5,89,90))</f>
        <v>100</v>
      </c>
      <c r="J53" s="30" t="str">
        <f>IF(J52&gt;=100,"Гос.задание по гос.услуге выполнено в полном объеме",IF(J52&gt;=90,"Гос.задание по гос.услуге выполнено",IF(J52&lt;90,"Гос.задание по гос.услуге не выполнено")))</f>
        <v>Гос.задание по гос.услуге выполнено в полном объеме</v>
      </c>
      <c r="K53" s="31" t="str">
        <f>IF(K52&gt;=100,"Гос.задание по гос.услуге выполнено в полном объеме",IF(K52&gt;=90,"Гос.задание по гос.услуге выполнено",IF(K52&lt;90,"Гос.задание по гос.услуге не выполнено")))</f>
        <v>Гос.задание по гос.услуге выполнено в полном объеме</v>
      </c>
    </row>
    <row r="54" spans="1:11" ht="87" customHeight="1">
      <c r="A54" s="111"/>
      <c r="B54" s="26" t="s">
        <v>57</v>
      </c>
      <c r="C54" s="27" t="s">
        <v>17</v>
      </c>
      <c r="D54" s="28" t="s">
        <v>45</v>
      </c>
      <c r="E54" s="81">
        <v>90</v>
      </c>
      <c r="F54" s="82">
        <v>96</v>
      </c>
      <c r="G54" s="83" t="s">
        <v>50</v>
      </c>
      <c r="H54" s="88" t="s">
        <v>75</v>
      </c>
      <c r="I54" s="69">
        <f>IF(F54/E54*100&gt;100,100,F54/E54*100)</f>
        <v>100</v>
      </c>
      <c r="J54" s="32"/>
      <c r="K54" s="33"/>
    </row>
    <row r="55" spans="1:11" ht="45.75" customHeight="1">
      <c r="A55" s="111"/>
      <c r="B55" s="26" t="s">
        <v>58</v>
      </c>
      <c r="C55" s="27" t="s">
        <v>17</v>
      </c>
      <c r="D55" s="28" t="s">
        <v>20</v>
      </c>
      <c r="E55" s="81">
        <v>70</v>
      </c>
      <c r="F55" s="82">
        <v>70</v>
      </c>
      <c r="G55" s="83" t="s">
        <v>76</v>
      </c>
      <c r="H55" s="88" t="s">
        <v>54</v>
      </c>
      <c r="I55" s="69">
        <f>IF(F55/E55*100&gt;100,100,F55/E55*100)</f>
        <v>100</v>
      </c>
      <c r="J55" s="32"/>
      <c r="K55" s="33"/>
    </row>
    <row r="56" spans="1:11" ht="88.5" customHeight="1">
      <c r="A56" s="111"/>
      <c r="B56" s="26" t="s">
        <v>79</v>
      </c>
      <c r="C56" s="27" t="str">
        <f>'[1]Лист1'!C54</f>
        <v>%</v>
      </c>
      <c r="D56" s="22" t="s">
        <v>80</v>
      </c>
      <c r="E56" s="86">
        <v>90</v>
      </c>
      <c r="F56" s="95">
        <v>99</v>
      </c>
      <c r="G56" s="83" t="s">
        <v>50</v>
      </c>
      <c r="H56" s="88" t="s">
        <v>81</v>
      </c>
      <c r="I56" s="98">
        <f>IF(F56/E56*100&gt;100,100,F56/E56*100)</f>
        <v>100</v>
      </c>
      <c r="J56" s="34"/>
      <c r="K56" s="35"/>
    </row>
    <row r="57" spans="1:11" ht="86.25" customHeight="1">
      <c r="A57" s="112"/>
      <c r="B57" s="26" t="s">
        <v>82</v>
      </c>
      <c r="C57" s="27" t="s">
        <v>17</v>
      </c>
      <c r="D57" s="28" t="s">
        <v>46</v>
      </c>
      <c r="E57" s="86">
        <v>95</v>
      </c>
      <c r="F57" s="95">
        <v>100</v>
      </c>
      <c r="G57" s="83" t="s">
        <v>78</v>
      </c>
      <c r="H57" s="88" t="s">
        <v>56</v>
      </c>
      <c r="I57" s="69">
        <f>IF(F57/E57*100&gt;100,100,F57/E57*100)</f>
        <v>100</v>
      </c>
      <c r="J57" s="34"/>
      <c r="K57" s="35"/>
    </row>
    <row r="58" spans="1:11" ht="69" customHeight="1" thickBot="1">
      <c r="A58" s="36" t="s">
        <v>21</v>
      </c>
      <c r="B58" s="37" t="s">
        <v>22</v>
      </c>
      <c r="C58" s="38" t="s">
        <v>23</v>
      </c>
      <c r="D58" s="38"/>
      <c r="E58" s="90">
        <v>3</v>
      </c>
      <c r="F58" s="91">
        <v>4</v>
      </c>
      <c r="G58" s="83" t="s">
        <v>50</v>
      </c>
      <c r="H58" s="83" t="s">
        <v>49</v>
      </c>
      <c r="I58" s="71">
        <f>IF(E58=0,0,IF(F58/E58*100&gt;110,110,F58/E58*100))</f>
        <v>110</v>
      </c>
      <c r="J58" s="40">
        <f>(I58)</f>
        <v>110</v>
      </c>
      <c r="K58" s="41" t="str">
        <f>IF(J58&gt;=100,"Гос.задание по гос.услуге выполнено в полном объеме",IF(J58&gt;=90,"Гос.задание по гос.услуге выполнено",IF(J58&lt;90,"Гос.задание по гос.услуге не выполнено")))</f>
        <v>Гос.задание по гос.услуге выполнено в полном объеме</v>
      </c>
    </row>
    <row r="59" spans="1:15" s="55" customFormat="1" ht="20.25" customHeight="1">
      <c r="A59" s="108" t="s">
        <v>25</v>
      </c>
      <c r="B59" s="122" t="s">
        <v>26</v>
      </c>
      <c r="C59" s="122"/>
      <c r="D59" s="122"/>
      <c r="E59" s="122"/>
      <c r="F59" s="122"/>
      <c r="G59" s="122"/>
      <c r="H59" s="122"/>
      <c r="I59" s="122"/>
      <c r="J59" s="122"/>
      <c r="K59" s="13">
        <f>(K64+K72+K80+K88+K96+K104+K112+K120)/8</f>
        <v>101.87948436548741</v>
      </c>
      <c r="L59" s="74"/>
      <c r="M59" s="74"/>
      <c r="N59" s="74"/>
      <c r="O59" s="74"/>
    </row>
    <row r="60" spans="1:15" s="55" customFormat="1" ht="42" customHeight="1">
      <c r="A60" s="109"/>
      <c r="B60" s="123"/>
      <c r="C60" s="123"/>
      <c r="D60" s="123"/>
      <c r="E60" s="123"/>
      <c r="F60" s="123"/>
      <c r="G60" s="123"/>
      <c r="H60" s="123"/>
      <c r="I60" s="123"/>
      <c r="J60" s="123"/>
      <c r="K60" s="75" t="str">
        <f>IF(K59&gt;=100,"Гос.задание по гос.услуге выполнено в полном объеме",IF(K59&gt;=90,"Гос.задание по гос.услуге выполнено",IF(K59&lt;90,"Гос.задание по гос.услуге не выполнено")))</f>
        <v>Гос.задание по гос.услуге выполнено в полном объеме</v>
      </c>
      <c r="L60" s="74"/>
      <c r="M60" s="74"/>
      <c r="N60" s="74"/>
      <c r="O60" s="74"/>
    </row>
    <row r="61" spans="1:11" ht="75" customHeight="1">
      <c r="A61" s="129" t="s">
        <v>4</v>
      </c>
      <c r="B61" s="15" t="s">
        <v>5</v>
      </c>
      <c r="C61" s="15" t="s">
        <v>6</v>
      </c>
      <c r="D61" s="15" t="s">
        <v>7</v>
      </c>
      <c r="E61" s="15" t="s">
        <v>8</v>
      </c>
      <c r="F61" s="16" t="s">
        <v>9</v>
      </c>
      <c r="G61" s="15" t="s">
        <v>10</v>
      </c>
      <c r="H61" s="15" t="s">
        <v>11</v>
      </c>
      <c r="I61" s="15" t="s">
        <v>12</v>
      </c>
      <c r="J61" s="15" t="s">
        <v>13</v>
      </c>
      <c r="K61" s="16" t="s">
        <v>14</v>
      </c>
    </row>
    <row r="62" spans="1:11" ht="18" customHeight="1" thickBot="1">
      <c r="A62" s="130"/>
      <c r="B62" s="18">
        <v>1</v>
      </c>
      <c r="C62" s="18">
        <v>2</v>
      </c>
      <c r="D62" s="18">
        <v>3</v>
      </c>
      <c r="E62" s="18">
        <v>4</v>
      </c>
      <c r="F62" s="54">
        <v>5</v>
      </c>
      <c r="G62" s="18">
        <v>6</v>
      </c>
      <c r="H62" s="18">
        <v>7</v>
      </c>
      <c r="I62" s="18">
        <v>8</v>
      </c>
      <c r="J62" s="17">
        <v>9</v>
      </c>
      <c r="K62" s="19">
        <v>10</v>
      </c>
    </row>
    <row r="63" spans="1:11" ht="33" customHeight="1">
      <c r="A63" s="113" t="s">
        <v>15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5"/>
    </row>
    <row r="64" spans="1:11" ht="87.75" customHeight="1">
      <c r="A64" s="110" t="s">
        <v>16</v>
      </c>
      <c r="B64" s="20" t="s">
        <v>37</v>
      </c>
      <c r="C64" s="21" t="s">
        <v>17</v>
      </c>
      <c r="D64" s="22" t="s">
        <v>43</v>
      </c>
      <c r="E64" s="86">
        <v>1.8</v>
      </c>
      <c r="F64" s="87">
        <v>1.8</v>
      </c>
      <c r="G64" s="83" t="s">
        <v>50</v>
      </c>
      <c r="H64" s="83" t="s">
        <v>49</v>
      </c>
      <c r="I64" s="97">
        <v>100</v>
      </c>
      <c r="J64" s="66">
        <f>(I64+I65+I66+I67+I68+I69)/6</f>
        <v>100</v>
      </c>
      <c r="K64" s="25">
        <f>IF(E70=0,J64,(J64+J70)/2)</f>
        <v>100</v>
      </c>
    </row>
    <row r="65" spans="1:11" ht="70.5" customHeight="1">
      <c r="A65" s="111"/>
      <c r="B65" s="26" t="s">
        <v>38</v>
      </c>
      <c r="C65" s="27" t="s">
        <v>18</v>
      </c>
      <c r="D65" s="28" t="s">
        <v>19</v>
      </c>
      <c r="E65" s="81">
        <v>0</v>
      </c>
      <c r="F65" s="82">
        <v>0</v>
      </c>
      <c r="G65" s="83" t="s">
        <v>50</v>
      </c>
      <c r="H65" s="83" t="s">
        <v>51</v>
      </c>
      <c r="I65" s="69">
        <f>IF(F65=0,100,IF(F65&gt;5,89,90))</f>
        <v>100</v>
      </c>
      <c r="J65" s="30" t="str">
        <f>IF(J64&gt;=100,"Гос.задание по гос.услуге выполнено в полном объеме",IF(J64&gt;=90,"Гос.задание по гос.услуге выполнено",IF(J64&lt;90,"Гос.задание по гос.услуге не выполнено")))</f>
        <v>Гос.задание по гос.услуге выполнено в полном объеме</v>
      </c>
      <c r="K65" s="31" t="str">
        <f>IF(K64&gt;=100,"Гос.задание по гос.услуге выполнено в полном объеме",IF(K64&gt;=90,"Гос.задание по гос.услуге выполнено",IF(K64&lt;90,"Гос.задание по гос.услуге не выполнено")))</f>
        <v>Гос.задание по гос.услуге выполнено в полном объеме</v>
      </c>
    </row>
    <row r="66" spans="1:11" ht="70.5" customHeight="1">
      <c r="A66" s="111"/>
      <c r="B66" s="26" t="s">
        <v>57</v>
      </c>
      <c r="C66" s="27" t="s">
        <v>17</v>
      </c>
      <c r="D66" s="28" t="s">
        <v>45</v>
      </c>
      <c r="E66" s="81">
        <v>90</v>
      </c>
      <c r="F66" s="82">
        <v>96</v>
      </c>
      <c r="G66" s="83" t="s">
        <v>50</v>
      </c>
      <c r="H66" s="88" t="s">
        <v>75</v>
      </c>
      <c r="I66" s="69">
        <f>IF(F66/E66*100&gt;100,100,F66/E66*100)</f>
        <v>100</v>
      </c>
      <c r="J66" s="32"/>
      <c r="K66" s="33"/>
    </row>
    <row r="67" spans="1:11" ht="70.5" customHeight="1">
      <c r="A67" s="111"/>
      <c r="B67" s="26" t="s">
        <v>58</v>
      </c>
      <c r="C67" s="27" t="s">
        <v>17</v>
      </c>
      <c r="D67" s="28" t="s">
        <v>20</v>
      </c>
      <c r="E67" s="81">
        <v>70</v>
      </c>
      <c r="F67" s="82">
        <v>70</v>
      </c>
      <c r="G67" s="83" t="s">
        <v>76</v>
      </c>
      <c r="H67" s="88" t="s">
        <v>54</v>
      </c>
      <c r="I67" s="69">
        <f>IF(F67/E67*100&gt;100,100,F67/E67*100)</f>
        <v>100</v>
      </c>
      <c r="J67" s="32"/>
      <c r="K67" s="33"/>
    </row>
    <row r="68" spans="1:11" ht="88.5" customHeight="1">
      <c r="A68" s="111"/>
      <c r="B68" s="26" t="s">
        <v>79</v>
      </c>
      <c r="C68" s="27" t="str">
        <f>'[1]Лист1'!C66</f>
        <v>%</v>
      </c>
      <c r="D68" s="22" t="s">
        <v>80</v>
      </c>
      <c r="E68" s="86">
        <v>90</v>
      </c>
      <c r="F68" s="95">
        <v>99</v>
      </c>
      <c r="G68" s="83" t="s">
        <v>50</v>
      </c>
      <c r="H68" s="88" t="s">
        <v>81</v>
      </c>
      <c r="I68" s="98">
        <f>IF(F68/E68*100&gt;100,100,F68/E68*100)</f>
        <v>100</v>
      </c>
      <c r="J68" s="34"/>
      <c r="K68" s="35"/>
    </row>
    <row r="69" spans="1:11" ht="91.5" customHeight="1">
      <c r="A69" s="112"/>
      <c r="B69" s="26" t="s">
        <v>82</v>
      </c>
      <c r="C69" s="27" t="s">
        <v>17</v>
      </c>
      <c r="D69" s="28" t="s">
        <v>46</v>
      </c>
      <c r="E69" s="86">
        <v>95</v>
      </c>
      <c r="F69" s="95">
        <v>100</v>
      </c>
      <c r="G69" s="83" t="s">
        <v>78</v>
      </c>
      <c r="H69" s="88" t="s">
        <v>56</v>
      </c>
      <c r="I69" s="69">
        <f>IF(F69/E69*100&gt;100,100,F69/E69*100)</f>
        <v>100</v>
      </c>
      <c r="J69" s="34"/>
      <c r="K69" s="35"/>
    </row>
    <row r="70" spans="1:11" ht="89.25" customHeight="1" thickBot="1">
      <c r="A70" s="36" t="s">
        <v>21</v>
      </c>
      <c r="B70" s="37" t="s">
        <v>22</v>
      </c>
      <c r="C70" s="38" t="s">
        <v>23</v>
      </c>
      <c r="D70" s="38"/>
      <c r="E70" s="90">
        <v>18</v>
      </c>
      <c r="F70" s="91">
        <v>18</v>
      </c>
      <c r="G70" s="83" t="s">
        <v>50</v>
      </c>
      <c r="H70" s="83" t="s">
        <v>49</v>
      </c>
      <c r="I70" s="71">
        <v>100</v>
      </c>
      <c r="J70" s="40">
        <f>(I70)</f>
        <v>100</v>
      </c>
      <c r="K70" s="41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выполнено в полном объеме</v>
      </c>
    </row>
    <row r="71" spans="1:11" ht="26.25" customHeight="1">
      <c r="A71" s="105" t="s">
        <v>30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7"/>
    </row>
    <row r="72" spans="1:11" ht="106.5" customHeight="1">
      <c r="A72" s="110" t="s">
        <v>16</v>
      </c>
      <c r="B72" s="20" t="s">
        <v>37</v>
      </c>
      <c r="C72" s="21" t="s">
        <v>17</v>
      </c>
      <c r="D72" s="22" t="s">
        <v>43</v>
      </c>
      <c r="E72" s="86">
        <v>0.2</v>
      </c>
      <c r="F72" s="87">
        <v>0.2</v>
      </c>
      <c r="G72" s="83" t="s">
        <v>50</v>
      </c>
      <c r="H72" s="83" t="s">
        <v>49</v>
      </c>
      <c r="I72" s="97">
        <f>IF(F72/E72*100&gt;100,100,F72/E72*100)</f>
        <v>100</v>
      </c>
      <c r="J72" s="66">
        <f>(I72+I73+I74+I75+I76+I77)/6</f>
        <v>100</v>
      </c>
      <c r="K72" s="25">
        <f>IF(E78=0,J72,(J72+J78)/2)</f>
        <v>100</v>
      </c>
    </row>
    <row r="73" spans="1:11" ht="56.25" customHeight="1">
      <c r="A73" s="111"/>
      <c r="B73" s="26" t="s">
        <v>38</v>
      </c>
      <c r="C73" s="27" t="s">
        <v>18</v>
      </c>
      <c r="D73" s="28" t="s">
        <v>19</v>
      </c>
      <c r="E73" s="81">
        <v>0</v>
      </c>
      <c r="F73" s="82">
        <v>0</v>
      </c>
      <c r="G73" s="83" t="s">
        <v>50</v>
      </c>
      <c r="H73" s="83" t="s">
        <v>51</v>
      </c>
      <c r="I73" s="99">
        <f>IF(F73=0,100,IF(F73&gt;5,89,90))</f>
        <v>100</v>
      </c>
      <c r="J73" s="30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выполнено в полном объеме</v>
      </c>
      <c r="K73" s="31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выполнено в полном объеме</v>
      </c>
    </row>
    <row r="74" spans="1:11" ht="81" customHeight="1">
      <c r="A74" s="111"/>
      <c r="B74" s="26" t="s">
        <v>57</v>
      </c>
      <c r="C74" s="27" t="s">
        <v>17</v>
      </c>
      <c r="D74" s="28" t="s">
        <v>45</v>
      </c>
      <c r="E74" s="81">
        <v>90</v>
      </c>
      <c r="F74" s="82">
        <v>96</v>
      </c>
      <c r="G74" s="83" t="s">
        <v>50</v>
      </c>
      <c r="H74" s="88" t="s">
        <v>75</v>
      </c>
      <c r="I74" s="69">
        <f>IF(F74/E74*100&gt;100,100,F74/E74*100)</f>
        <v>100</v>
      </c>
      <c r="J74" s="32"/>
      <c r="K74" s="33"/>
    </row>
    <row r="75" spans="1:11" ht="62.25" customHeight="1">
      <c r="A75" s="111"/>
      <c r="B75" s="26" t="s">
        <v>58</v>
      </c>
      <c r="C75" s="27" t="s">
        <v>17</v>
      </c>
      <c r="D75" s="28" t="s">
        <v>20</v>
      </c>
      <c r="E75" s="81">
        <v>70</v>
      </c>
      <c r="F75" s="82">
        <v>70</v>
      </c>
      <c r="G75" s="83" t="s">
        <v>76</v>
      </c>
      <c r="H75" s="88" t="s">
        <v>54</v>
      </c>
      <c r="I75" s="69">
        <f>IF(F75/E75*100&gt;100,100,F75/E75*100)</f>
        <v>100</v>
      </c>
      <c r="J75" s="32"/>
      <c r="K75" s="33"/>
    </row>
    <row r="76" spans="1:11" ht="88.5" customHeight="1">
      <c r="A76" s="111"/>
      <c r="B76" s="26" t="s">
        <v>79</v>
      </c>
      <c r="C76" s="27" t="str">
        <f>'[1]Лист1'!C74</f>
        <v>единицы</v>
      </c>
      <c r="D76" s="22" t="s">
        <v>80</v>
      </c>
      <c r="E76" s="86">
        <v>90</v>
      </c>
      <c r="F76" s="95">
        <v>99</v>
      </c>
      <c r="G76" s="83" t="s">
        <v>50</v>
      </c>
      <c r="H76" s="88" t="s">
        <v>81</v>
      </c>
      <c r="I76" s="98">
        <f>IF(F76/E76*100&gt;100,100,F76/E76*100)</f>
        <v>100</v>
      </c>
      <c r="J76" s="34"/>
      <c r="K76" s="35"/>
    </row>
    <row r="77" spans="1:11" ht="86.25" customHeight="1">
      <c r="A77" s="112"/>
      <c r="B77" s="26" t="s">
        <v>82</v>
      </c>
      <c r="C77" s="27" t="s">
        <v>17</v>
      </c>
      <c r="D77" s="28" t="s">
        <v>46</v>
      </c>
      <c r="E77" s="86">
        <v>95</v>
      </c>
      <c r="F77" s="95">
        <v>100</v>
      </c>
      <c r="G77" s="83" t="s">
        <v>78</v>
      </c>
      <c r="H77" s="88" t="s">
        <v>56</v>
      </c>
      <c r="I77" s="69">
        <f>IF(F77/E77*100&gt;100,100,F77/E77*100)</f>
        <v>100</v>
      </c>
      <c r="J77" s="34"/>
      <c r="K77" s="35"/>
    </row>
    <row r="78" spans="1:11" ht="73.5" customHeight="1" thickBot="1">
      <c r="A78" s="36" t="s">
        <v>21</v>
      </c>
      <c r="B78" s="37" t="s">
        <v>22</v>
      </c>
      <c r="C78" s="38" t="s">
        <v>23</v>
      </c>
      <c r="D78" s="38"/>
      <c r="E78" s="90">
        <v>2</v>
      </c>
      <c r="F78" s="91">
        <v>2</v>
      </c>
      <c r="G78" s="83" t="s">
        <v>60</v>
      </c>
      <c r="H78" s="83" t="s">
        <v>49</v>
      </c>
      <c r="I78" s="71">
        <f>IF(E78=0,0,IF(F78/E78*100&gt;110,110,F78/E78*100))</f>
        <v>100</v>
      </c>
      <c r="J78" s="40">
        <f>(I78)</f>
        <v>100</v>
      </c>
      <c r="K78" s="41" t="str">
        <f>IF(J78&gt;=100,"Гос.задание по гос.услуге выполнено в полном объеме",IF(J78&gt;=90,"Гос.задание по гос.услуге выполнено",IF(J78&lt;90,"Гос.задание по гос.услуге не выполнено")))</f>
        <v>Гос.задание по гос.услуге выполнено в полном объеме</v>
      </c>
    </row>
    <row r="79" spans="1:11" ht="24.75" customHeight="1">
      <c r="A79" s="105" t="s">
        <v>31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7"/>
    </row>
    <row r="80" spans="1:11" ht="97.5" customHeight="1">
      <c r="A80" s="110" t="s">
        <v>16</v>
      </c>
      <c r="B80" s="20" t="s">
        <v>37</v>
      </c>
      <c r="C80" s="21" t="s">
        <v>17</v>
      </c>
      <c r="D80" s="22" t="s">
        <v>43</v>
      </c>
      <c r="E80" s="86">
        <v>4.6</v>
      </c>
      <c r="F80" s="87">
        <v>4.7</v>
      </c>
      <c r="G80" s="83" t="s">
        <v>50</v>
      </c>
      <c r="H80" s="83" t="s">
        <v>49</v>
      </c>
      <c r="I80" s="97">
        <f>IF(F80/E80*100&gt;100,100,F80/E80*100)</f>
        <v>100</v>
      </c>
      <c r="J80" s="66">
        <f>(I80+I81+I82+I83+I84+I85)/6</f>
        <v>100</v>
      </c>
      <c r="K80" s="25">
        <f>IF(E86=0,J80,(J80+J86)/2)</f>
        <v>103.2608695652174</v>
      </c>
    </row>
    <row r="81" spans="1:11" ht="52.5" customHeight="1">
      <c r="A81" s="111"/>
      <c r="B81" s="26" t="s">
        <v>38</v>
      </c>
      <c r="C81" s="27" t="s">
        <v>18</v>
      </c>
      <c r="D81" s="28" t="s">
        <v>19</v>
      </c>
      <c r="E81" s="81">
        <v>0</v>
      </c>
      <c r="F81" s="82">
        <v>0</v>
      </c>
      <c r="G81" s="83" t="s">
        <v>50</v>
      </c>
      <c r="H81" s="83" t="s">
        <v>51</v>
      </c>
      <c r="I81" s="69">
        <f>IF(F81=0,100,IF(F81&gt;5,89,90))</f>
        <v>100</v>
      </c>
      <c r="J81" s="30" t="str">
        <f>IF(J80&gt;=100,"Гос.задание по гос.услуге выполнено в полном объеме",IF(J80&gt;=90,"Гос.задание по гос.услуге выполнено",IF(J80&lt;90,"Гос.задание по гос.услуге не выполнено")))</f>
        <v>Гос.задание по гос.услуге выполнено в полном объеме</v>
      </c>
      <c r="K81" s="31" t="str">
        <f>IF(K80&gt;=100,"Гос.задание по гос.услуге выполнено в полном объеме",IF(K80&gt;=90,"Гос.задание по гос.услуге выполнено",IF(K80&lt;90,"Гос.задание по гос.услуге не выполнено")))</f>
        <v>Гос.задание по гос.услуге выполнено в полном объеме</v>
      </c>
    </row>
    <row r="82" spans="1:11" ht="84" customHeight="1">
      <c r="A82" s="111"/>
      <c r="B82" s="26" t="s">
        <v>57</v>
      </c>
      <c r="C82" s="27" t="s">
        <v>17</v>
      </c>
      <c r="D82" s="28" t="s">
        <v>45</v>
      </c>
      <c r="E82" s="81">
        <v>90</v>
      </c>
      <c r="F82" s="82">
        <v>96</v>
      </c>
      <c r="G82" s="83" t="s">
        <v>50</v>
      </c>
      <c r="H82" s="88" t="s">
        <v>75</v>
      </c>
      <c r="I82" s="69">
        <f>IF(F82/E82*100&gt;100,100,F82/E82*100)</f>
        <v>100</v>
      </c>
      <c r="J82" s="32"/>
      <c r="K82" s="33"/>
    </row>
    <row r="83" spans="1:11" ht="40.5" customHeight="1">
      <c r="A83" s="111"/>
      <c r="B83" s="26" t="s">
        <v>58</v>
      </c>
      <c r="C83" s="27" t="s">
        <v>17</v>
      </c>
      <c r="D83" s="28" t="s">
        <v>20</v>
      </c>
      <c r="E83" s="81">
        <v>70</v>
      </c>
      <c r="F83" s="82">
        <v>70</v>
      </c>
      <c r="G83" s="83" t="s">
        <v>76</v>
      </c>
      <c r="H83" s="88" t="s">
        <v>54</v>
      </c>
      <c r="I83" s="69">
        <f>IF(F83/E83*100&gt;100,100,F83/E83*100)</f>
        <v>100</v>
      </c>
      <c r="J83" s="32"/>
      <c r="K83" s="33"/>
    </row>
    <row r="84" spans="1:11" ht="88.5" customHeight="1">
      <c r="A84" s="111"/>
      <c r="B84" s="26" t="s">
        <v>79</v>
      </c>
      <c r="C84" s="27" t="str">
        <f>'[1]Лист1'!C82</f>
        <v>%</v>
      </c>
      <c r="D84" s="22" t="s">
        <v>80</v>
      </c>
      <c r="E84" s="86">
        <v>90</v>
      </c>
      <c r="F84" s="95">
        <v>99</v>
      </c>
      <c r="G84" s="83" t="s">
        <v>50</v>
      </c>
      <c r="H84" s="88" t="s">
        <v>81</v>
      </c>
      <c r="I84" s="98">
        <f>IF(F84/E84*100&gt;100,100,F84/E84*100)</f>
        <v>100</v>
      </c>
      <c r="J84" s="34"/>
      <c r="K84" s="35"/>
    </row>
    <row r="85" spans="1:11" ht="87.75" customHeight="1">
      <c r="A85" s="112"/>
      <c r="B85" s="26" t="s">
        <v>82</v>
      </c>
      <c r="C85" s="27" t="s">
        <v>17</v>
      </c>
      <c r="D85" s="28" t="s">
        <v>46</v>
      </c>
      <c r="E85" s="86">
        <v>95</v>
      </c>
      <c r="F85" s="95">
        <v>100</v>
      </c>
      <c r="G85" s="83" t="s">
        <v>78</v>
      </c>
      <c r="H85" s="88" t="s">
        <v>56</v>
      </c>
      <c r="I85" s="69">
        <f>IF(F85/E85*100&gt;100,100,F85/E85*100)</f>
        <v>100</v>
      </c>
      <c r="J85" s="34"/>
      <c r="K85" s="35"/>
    </row>
    <row r="86" spans="1:11" ht="82.5" customHeight="1" thickBot="1">
      <c r="A86" s="36" t="s">
        <v>21</v>
      </c>
      <c r="B86" s="37" t="s">
        <v>22</v>
      </c>
      <c r="C86" s="38" t="s">
        <v>23</v>
      </c>
      <c r="D86" s="38"/>
      <c r="E86" s="90">
        <v>46</v>
      </c>
      <c r="F86" s="91">
        <v>49</v>
      </c>
      <c r="G86" s="83" t="s">
        <v>50</v>
      </c>
      <c r="H86" s="83" t="s">
        <v>49</v>
      </c>
      <c r="I86" s="71">
        <f>IF(E86=0,0,IF(F86/E86*100&gt;110,110,F86/E86*100))</f>
        <v>106.5217391304348</v>
      </c>
      <c r="J86" s="40">
        <f>(I86)</f>
        <v>106.5217391304348</v>
      </c>
      <c r="K86" s="41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выполнено в полном объеме</v>
      </c>
    </row>
    <row r="87" spans="1:11" ht="22.5" customHeight="1">
      <c r="A87" s="105" t="s">
        <v>32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7"/>
    </row>
    <row r="88" spans="1:11" ht="102.75" customHeight="1">
      <c r="A88" s="110" t="s">
        <v>16</v>
      </c>
      <c r="B88" s="20" t="s">
        <v>37</v>
      </c>
      <c r="C88" s="21" t="s">
        <v>17</v>
      </c>
      <c r="D88" s="22" t="s">
        <v>43</v>
      </c>
      <c r="E88" s="92">
        <v>37</v>
      </c>
      <c r="F88" s="87">
        <v>35.8</v>
      </c>
      <c r="G88" s="83" t="s">
        <v>50</v>
      </c>
      <c r="H88" s="83" t="s">
        <v>49</v>
      </c>
      <c r="I88" s="97">
        <f>IF(F88/E88*100&gt;100,100,F88/E88*100)</f>
        <v>96.75675675675674</v>
      </c>
      <c r="J88" s="66">
        <f>(I88+I89+I90+I91+I92+I93)/6</f>
        <v>99.45945945945947</v>
      </c>
      <c r="K88" s="25">
        <f>IF(E94=0,J88,(J88+J94)/2)</f>
        <v>99.72972972972974</v>
      </c>
    </row>
    <row r="89" spans="1:11" ht="74.25" customHeight="1">
      <c r="A89" s="111"/>
      <c r="B89" s="26" t="s">
        <v>38</v>
      </c>
      <c r="C89" s="27" t="s">
        <v>18</v>
      </c>
      <c r="D89" s="28" t="s">
        <v>19</v>
      </c>
      <c r="E89" s="81">
        <v>0</v>
      </c>
      <c r="F89" s="82">
        <v>0</v>
      </c>
      <c r="G89" s="83" t="s">
        <v>50</v>
      </c>
      <c r="H89" s="83" t="s">
        <v>51</v>
      </c>
      <c r="I89" s="69">
        <f>IF(F89=0,100,IF(F89&gt;5,89,90))</f>
        <v>100</v>
      </c>
      <c r="J89" s="30" t="str">
        <f>IF(J88&gt;=100,"Гос.задание по гос.услуге выполнено в полном объеме",IF(J88&gt;=90,"Гос.задание по гос.услуге выполнено",IF(J88&lt;90,"Гос.задание по гос.услуге не выполнено")))</f>
        <v>Гос.задание по гос.услуге выполнено</v>
      </c>
      <c r="K89" s="31" t="str">
        <f>IF(K88&gt;=100,"Гос.задание по гос.услуге выполнено в полном объеме",IF(K88&gt;=90,"Гос.задание по гос.услуге выполнено",IF(K88&lt;90,"Гос.задание по гос.услуге не выполнено")))</f>
        <v>Гос.задание по гос.услуге выполнено</v>
      </c>
    </row>
    <row r="90" spans="1:11" ht="81.75" customHeight="1">
      <c r="A90" s="111"/>
      <c r="B90" s="26" t="s">
        <v>57</v>
      </c>
      <c r="C90" s="27" t="s">
        <v>17</v>
      </c>
      <c r="D90" s="28" t="s">
        <v>45</v>
      </c>
      <c r="E90" s="81">
        <v>90</v>
      </c>
      <c r="F90" s="82">
        <v>96</v>
      </c>
      <c r="G90" s="83" t="s">
        <v>50</v>
      </c>
      <c r="H90" s="88" t="s">
        <v>75</v>
      </c>
      <c r="I90" s="69">
        <f>IF(F90/E90*100&gt;100,100,F90/E90*100)</f>
        <v>100</v>
      </c>
      <c r="J90" s="32"/>
      <c r="K90" s="33"/>
    </row>
    <row r="91" spans="1:11" ht="45.75" customHeight="1">
      <c r="A91" s="111"/>
      <c r="B91" s="26" t="s">
        <v>58</v>
      </c>
      <c r="C91" s="27" t="s">
        <v>17</v>
      </c>
      <c r="D91" s="28" t="s">
        <v>20</v>
      </c>
      <c r="E91" s="81">
        <v>70</v>
      </c>
      <c r="F91" s="82">
        <v>70</v>
      </c>
      <c r="G91" s="83" t="s">
        <v>76</v>
      </c>
      <c r="H91" s="88" t="s">
        <v>54</v>
      </c>
      <c r="I91" s="69">
        <f>IF(F91/E91*100&gt;100,100,F91/E91*100)</f>
        <v>100</v>
      </c>
      <c r="J91" s="32"/>
      <c r="K91" s="33"/>
    </row>
    <row r="92" spans="1:11" ht="88.5" customHeight="1">
      <c r="A92" s="111"/>
      <c r="B92" s="26" t="s">
        <v>79</v>
      </c>
      <c r="C92" s="27" t="str">
        <f>'[1]Лист1'!C90</f>
        <v>%</v>
      </c>
      <c r="D92" s="22" t="s">
        <v>80</v>
      </c>
      <c r="E92" s="86">
        <v>90</v>
      </c>
      <c r="F92" s="95">
        <v>99</v>
      </c>
      <c r="G92" s="83" t="s">
        <v>50</v>
      </c>
      <c r="H92" s="88" t="s">
        <v>81</v>
      </c>
      <c r="I92" s="98">
        <f>IF(F92/E92*100&gt;100,100,F92/E92*100)</f>
        <v>100</v>
      </c>
      <c r="J92" s="34"/>
      <c r="K92" s="35"/>
    </row>
    <row r="93" spans="1:11" ht="88.5" customHeight="1">
      <c r="A93" s="112"/>
      <c r="B93" s="26" t="s">
        <v>82</v>
      </c>
      <c r="C93" s="27" t="s">
        <v>17</v>
      </c>
      <c r="D93" s="28" t="s">
        <v>46</v>
      </c>
      <c r="E93" s="86">
        <v>95</v>
      </c>
      <c r="F93" s="95">
        <v>100</v>
      </c>
      <c r="G93" s="83" t="s">
        <v>78</v>
      </c>
      <c r="H93" s="88" t="s">
        <v>56</v>
      </c>
      <c r="I93" s="69">
        <f>IF(F93/E93*100&gt;100,100,F93/E93*100)</f>
        <v>100</v>
      </c>
      <c r="J93" s="34"/>
      <c r="K93" s="35"/>
    </row>
    <row r="94" spans="1:11" ht="87" customHeight="1" thickBot="1">
      <c r="A94" s="36" t="s">
        <v>21</v>
      </c>
      <c r="B94" s="37" t="s">
        <v>22</v>
      </c>
      <c r="C94" s="38" t="s">
        <v>23</v>
      </c>
      <c r="D94" s="38"/>
      <c r="E94" s="90">
        <v>370</v>
      </c>
      <c r="F94" s="91">
        <v>370</v>
      </c>
      <c r="G94" s="83" t="s">
        <v>50</v>
      </c>
      <c r="H94" s="83" t="s">
        <v>49</v>
      </c>
      <c r="I94" s="71">
        <f>IF(E94=0,0,IF(F94/E94*100&gt;110,110,F94/E94*100))</f>
        <v>100</v>
      </c>
      <c r="J94" s="40">
        <f>(I94)</f>
        <v>100</v>
      </c>
      <c r="K94" s="41" t="str">
        <f>IF(J94&gt;=100,"Гос.задание по гос.услуге выполнено в полном объеме",IF(J94&gt;=90,"Гос.задание по гос.услуге выполнено",IF(J94&lt;90,"Гос.задание по гос.услуге не выполнено")))</f>
        <v>Гос.задание по гос.услуге выполнено в полном объеме</v>
      </c>
    </row>
    <row r="95" spans="1:11" ht="49.5" customHeight="1">
      <c r="A95" s="105" t="s">
        <v>36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7"/>
    </row>
    <row r="96" spans="1:11" ht="99" customHeight="1">
      <c r="A96" s="110" t="s">
        <v>16</v>
      </c>
      <c r="B96" s="20" t="s">
        <v>37</v>
      </c>
      <c r="C96" s="21" t="s">
        <v>17</v>
      </c>
      <c r="D96" s="22" t="s">
        <v>43</v>
      </c>
      <c r="E96" s="86">
        <v>10.9</v>
      </c>
      <c r="F96" s="87">
        <v>11</v>
      </c>
      <c r="G96" s="83" t="s">
        <v>50</v>
      </c>
      <c r="H96" s="83" t="s">
        <v>49</v>
      </c>
      <c r="I96" s="97">
        <f>IF(F96/E96*100&gt;100,100,F96/E96*100)</f>
        <v>100</v>
      </c>
      <c r="J96" s="66">
        <f>(I96+I97+I98+I99+I100+I101)/6</f>
        <v>100</v>
      </c>
      <c r="K96" s="25">
        <f>IF(E102=0,J96,(J96+J102)/2)</f>
        <v>102.29357798165137</v>
      </c>
    </row>
    <row r="97" spans="1:11" ht="72" customHeight="1">
      <c r="A97" s="111"/>
      <c r="B97" s="26" t="s">
        <v>38</v>
      </c>
      <c r="C97" s="27" t="s">
        <v>18</v>
      </c>
      <c r="D97" s="28" t="s">
        <v>19</v>
      </c>
      <c r="E97" s="81">
        <v>0</v>
      </c>
      <c r="F97" s="82">
        <v>0</v>
      </c>
      <c r="G97" s="83" t="s">
        <v>50</v>
      </c>
      <c r="H97" s="83" t="s">
        <v>51</v>
      </c>
      <c r="I97" s="69">
        <f>IF(F97=0,100,IF(F97&gt;5,89,90))</f>
        <v>100</v>
      </c>
      <c r="J97" s="30" t="str">
        <f>IF(J96&gt;=100,"Гос.задание по гос.услуге выполнено в полном объеме",IF(J96&gt;=90,"Гос.задание по гос.услуге выполнено",IF(J96&lt;90,"Гос.задание по гос.услуге не выполнено")))</f>
        <v>Гос.задание по гос.услуге выполнено в полном объеме</v>
      </c>
      <c r="K97" s="31" t="str">
        <f>IF(K96&gt;=100,"Гос.задание по гос.услуге выполнено в полном объеме",IF(K96&gt;=90,"Гос.задание по гос.услуге выполнено",IF(K96&lt;90,"Гос.задание по гос.услуге не выполнено")))</f>
        <v>Гос.задание по гос.услуге выполнено в полном объеме</v>
      </c>
    </row>
    <row r="98" spans="1:11" ht="81" customHeight="1">
      <c r="A98" s="111"/>
      <c r="B98" s="26" t="s">
        <v>57</v>
      </c>
      <c r="C98" s="27" t="s">
        <v>17</v>
      </c>
      <c r="D98" s="28" t="s">
        <v>45</v>
      </c>
      <c r="E98" s="81">
        <v>90</v>
      </c>
      <c r="F98" s="82">
        <v>96</v>
      </c>
      <c r="G98" s="83" t="s">
        <v>50</v>
      </c>
      <c r="H98" s="88" t="s">
        <v>75</v>
      </c>
      <c r="I98" s="69">
        <f>IF(F98/E98*100&gt;100,100,F98/E98*100)</f>
        <v>100</v>
      </c>
      <c r="J98" s="32"/>
      <c r="K98" s="33"/>
    </row>
    <row r="99" spans="1:11" ht="65.25" customHeight="1">
      <c r="A99" s="111"/>
      <c r="B99" s="26" t="s">
        <v>58</v>
      </c>
      <c r="C99" s="27" t="s">
        <v>17</v>
      </c>
      <c r="D99" s="28" t="s">
        <v>20</v>
      </c>
      <c r="E99" s="81">
        <v>70</v>
      </c>
      <c r="F99" s="82">
        <v>70</v>
      </c>
      <c r="G99" s="83" t="s">
        <v>76</v>
      </c>
      <c r="H99" s="88" t="s">
        <v>54</v>
      </c>
      <c r="I99" s="69">
        <f>IF(F99/E99*100&gt;100,100,F99/E99*100)</f>
        <v>100</v>
      </c>
      <c r="J99" s="32"/>
      <c r="K99" s="33"/>
    </row>
    <row r="100" spans="1:11" ht="88.5" customHeight="1">
      <c r="A100" s="111"/>
      <c r="B100" s="26" t="s">
        <v>79</v>
      </c>
      <c r="C100" s="27" t="str">
        <f>'[1]Лист1'!C98</f>
        <v>%</v>
      </c>
      <c r="D100" s="22" t="s">
        <v>80</v>
      </c>
      <c r="E100" s="86">
        <v>90</v>
      </c>
      <c r="F100" s="95">
        <v>99</v>
      </c>
      <c r="G100" s="83" t="s">
        <v>50</v>
      </c>
      <c r="H100" s="88" t="s">
        <v>81</v>
      </c>
      <c r="I100" s="98">
        <f>IF(F100/E100*100&gt;100,100,F100/E100*100)</f>
        <v>100</v>
      </c>
      <c r="J100" s="34"/>
      <c r="K100" s="35"/>
    </row>
    <row r="101" spans="1:11" ht="87.75" customHeight="1">
      <c r="A101" s="112"/>
      <c r="B101" s="26" t="s">
        <v>82</v>
      </c>
      <c r="C101" s="27" t="s">
        <v>17</v>
      </c>
      <c r="D101" s="28" t="s">
        <v>46</v>
      </c>
      <c r="E101" s="86">
        <v>95</v>
      </c>
      <c r="F101" s="95">
        <v>100</v>
      </c>
      <c r="G101" s="83" t="s">
        <v>78</v>
      </c>
      <c r="H101" s="88" t="s">
        <v>56</v>
      </c>
      <c r="I101" s="69">
        <f>IF(F101/E101*100&gt;100,100,F101/E101*100)</f>
        <v>100</v>
      </c>
      <c r="J101" s="34"/>
      <c r="K101" s="35"/>
    </row>
    <row r="102" spans="1:11" ht="76.5" customHeight="1" thickBot="1">
      <c r="A102" s="36" t="s">
        <v>21</v>
      </c>
      <c r="B102" s="37" t="s">
        <v>22</v>
      </c>
      <c r="C102" s="38" t="s">
        <v>23</v>
      </c>
      <c r="D102" s="38"/>
      <c r="E102" s="90">
        <v>109</v>
      </c>
      <c r="F102" s="91">
        <v>114</v>
      </c>
      <c r="G102" s="83" t="s">
        <v>50</v>
      </c>
      <c r="H102" s="83" t="s">
        <v>49</v>
      </c>
      <c r="I102" s="71">
        <f>IF(E102=0,0,IF(F102/E102*100&gt;110,110,F102/E102*100))</f>
        <v>104.58715596330275</v>
      </c>
      <c r="J102" s="40">
        <f>(I102)</f>
        <v>104.58715596330275</v>
      </c>
      <c r="K102" s="41" t="str">
        <f>IF(J102&gt;=100,"Гос.задание по гос.услуге выполнено в полном объеме",IF(J102&gt;=90,"Гос.задание по гос.услуге выполнено",IF(J102&lt;90,"Гос.задание по гос.услуге не выполнено")))</f>
        <v>Гос.задание по гос.услуге выполнено в полном объеме</v>
      </c>
    </row>
    <row r="103" spans="1:11" ht="28.5" customHeight="1">
      <c r="A103" s="105" t="s">
        <v>34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7"/>
    </row>
    <row r="104" spans="1:11" ht="105" customHeight="1">
      <c r="A104" s="110" t="s">
        <v>16</v>
      </c>
      <c r="B104" s="20" t="s">
        <v>37</v>
      </c>
      <c r="C104" s="21" t="s">
        <v>17</v>
      </c>
      <c r="D104" s="22" t="s">
        <v>43</v>
      </c>
      <c r="E104" s="93">
        <v>12.2</v>
      </c>
      <c r="F104" s="87">
        <v>12.5</v>
      </c>
      <c r="G104" s="83" t="s">
        <v>50</v>
      </c>
      <c r="H104" s="83" t="s">
        <v>49</v>
      </c>
      <c r="I104" s="97">
        <f>IF(F104/E104*100&gt;100,100,F104/E104*100)</f>
        <v>100</v>
      </c>
      <c r="J104" s="66">
        <f>(I104+I105+I106+I107+I108+I109)/6</f>
        <v>100</v>
      </c>
      <c r="K104" s="25">
        <f>IF(E110=0,J104,(J104+J110)/2)</f>
        <v>102.86885245901638</v>
      </c>
    </row>
    <row r="105" spans="1:11" ht="45.75" customHeight="1">
      <c r="A105" s="111"/>
      <c r="B105" s="26" t="s">
        <v>38</v>
      </c>
      <c r="C105" s="27" t="s">
        <v>18</v>
      </c>
      <c r="D105" s="28" t="s">
        <v>19</v>
      </c>
      <c r="E105" s="81">
        <v>0</v>
      </c>
      <c r="F105" s="82">
        <v>0</v>
      </c>
      <c r="G105" s="83" t="s">
        <v>50</v>
      </c>
      <c r="H105" s="83" t="s">
        <v>51</v>
      </c>
      <c r="I105" s="69">
        <f>IF(F105=0,100,IF(F105&gt;5,89,90))</f>
        <v>100</v>
      </c>
      <c r="J105" s="30" t="str">
        <f>IF(J104&gt;=100,"Гос.задание по гос.услуге выполнено в полном объеме",IF(J104&gt;=90,"Гос.задание по гос.услуге выполнено",IF(J104&lt;90,"Гос.задание по гос.услуге не выполнено")))</f>
        <v>Гос.задание по гос.услуге выполнено в полном объеме</v>
      </c>
      <c r="K105" s="31" t="str">
        <f>IF(K104&gt;=100,"Гос.задание по гос.услуге выполнено в полном объеме",IF(K104&gt;=90,"Гос.задание по гос.услуге выполнено",IF(K104&lt;90,"Гос.задание по гос.услуге не выполнено")))</f>
        <v>Гос.задание по гос.услуге выполнено в полном объеме</v>
      </c>
    </row>
    <row r="106" spans="1:11" ht="81.75" customHeight="1">
      <c r="A106" s="111"/>
      <c r="B106" s="26" t="s">
        <v>57</v>
      </c>
      <c r="C106" s="27" t="s">
        <v>17</v>
      </c>
      <c r="D106" s="28" t="s">
        <v>45</v>
      </c>
      <c r="E106" s="81">
        <v>90</v>
      </c>
      <c r="F106" s="82">
        <v>96</v>
      </c>
      <c r="G106" s="83" t="s">
        <v>50</v>
      </c>
      <c r="H106" s="88" t="s">
        <v>75</v>
      </c>
      <c r="I106" s="69">
        <f>IF(F106/E106*100&gt;100,100,F106/E106*100)</f>
        <v>100</v>
      </c>
      <c r="J106" s="32"/>
      <c r="K106" s="33"/>
    </row>
    <row r="107" spans="1:11" ht="64.5" customHeight="1">
      <c r="A107" s="111"/>
      <c r="B107" s="26" t="s">
        <v>58</v>
      </c>
      <c r="C107" s="27" t="s">
        <v>17</v>
      </c>
      <c r="D107" s="28" t="s">
        <v>20</v>
      </c>
      <c r="E107" s="81">
        <v>70</v>
      </c>
      <c r="F107" s="82">
        <v>70</v>
      </c>
      <c r="G107" s="83" t="s">
        <v>76</v>
      </c>
      <c r="H107" s="88" t="s">
        <v>54</v>
      </c>
      <c r="I107" s="69">
        <f>IF(F107/E107*100&gt;100,100,F107/E107*100)</f>
        <v>100</v>
      </c>
      <c r="J107" s="32"/>
      <c r="K107" s="33"/>
    </row>
    <row r="108" spans="1:11" ht="88.5" customHeight="1">
      <c r="A108" s="111"/>
      <c r="B108" s="26" t="s">
        <v>79</v>
      </c>
      <c r="C108" s="27" t="str">
        <f>'[1]Лист1'!C106</f>
        <v>чел.</v>
      </c>
      <c r="D108" s="22" t="s">
        <v>80</v>
      </c>
      <c r="E108" s="86">
        <v>90</v>
      </c>
      <c r="F108" s="95">
        <v>99</v>
      </c>
      <c r="G108" s="83" t="s">
        <v>50</v>
      </c>
      <c r="H108" s="88" t="s">
        <v>81</v>
      </c>
      <c r="I108" s="98">
        <f>IF(F108/E108*100&gt;100,100,F108/E108*100)</f>
        <v>100</v>
      </c>
      <c r="J108" s="34"/>
      <c r="K108" s="35"/>
    </row>
    <row r="109" spans="1:11" ht="93" customHeight="1">
      <c r="A109" s="112"/>
      <c r="B109" s="26" t="s">
        <v>82</v>
      </c>
      <c r="C109" s="27" t="s">
        <v>17</v>
      </c>
      <c r="D109" s="28" t="s">
        <v>46</v>
      </c>
      <c r="E109" s="86">
        <v>95</v>
      </c>
      <c r="F109" s="95">
        <v>100</v>
      </c>
      <c r="G109" s="83" t="s">
        <v>78</v>
      </c>
      <c r="H109" s="88" t="s">
        <v>56</v>
      </c>
      <c r="I109" s="69">
        <f>IF(F109/E109*100&gt;100,100,F109/E109*100)</f>
        <v>100</v>
      </c>
      <c r="J109" s="34"/>
      <c r="K109" s="35"/>
    </row>
    <row r="110" spans="1:11" ht="73.5" customHeight="1" thickBot="1">
      <c r="A110" s="36" t="s">
        <v>21</v>
      </c>
      <c r="B110" s="37" t="s">
        <v>22</v>
      </c>
      <c r="C110" s="38" t="s">
        <v>23</v>
      </c>
      <c r="D110" s="38"/>
      <c r="E110" s="90">
        <v>122</v>
      </c>
      <c r="F110" s="91">
        <v>129</v>
      </c>
      <c r="G110" s="83" t="s">
        <v>50</v>
      </c>
      <c r="H110" s="83" t="s">
        <v>49</v>
      </c>
      <c r="I110" s="71">
        <f>IF(E110=0,0,IF(F110/E110*100&gt;110,110,F110/E110*100))</f>
        <v>105.73770491803278</v>
      </c>
      <c r="J110" s="40">
        <f>(I110)</f>
        <v>105.73770491803278</v>
      </c>
      <c r="K110" s="41" t="str">
        <f>IF(J110&gt;=100,"Гос.задание по гос.услуге выполнено в полном объеме",IF(J110&gt;=90,"Гос.задание по гос.услуге выполнено",IF(J110&lt;90,"Гос.задание по гос.услуге не выполнено")))</f>
        <v>Гос.задание по гос.услуге выполнено в полном объеме</v>
      </c>
    </row>
    <row r="111" spans="1:11" ht="20.25" customHeight="1">
      <c r="A111" s="105" t="s">
        <v>35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7"/>
    </row>
    <row r="112" spans="1:11" ht="85.5" customHeight="1">
      <c r="A112" s="110" t="s">
        <v>16</v>
      </c>
      <c r="B112" s="20" t="s">
        <v>37</v>
      </c>
      <c r="C112" s="21" t="s">
        <v>17</v>
      </c>
      <c r="D112" s="22" t="s">
        <v>43</v>
      </c>
      <c r="E112" s="93">
        <v>23.9</v>
      </c>
      <c r="F112" s="87">
        <v>24</v>
      </c>
      <c r="G112" s="83" t="s">
        <v>50</v>
      </c>
      <c r="H112" s="83" t="s">
        <v>49</v>
      </c>
      <c r="I112" s="97">
        <f>IF(F112/E112*100&gt;100,100,F112/E112*100)</f>
        <v>100</v>
      </c>
      <c r="J112" s="66">
        <f>(I112+I113+I114+I115+I116+I117)/6</f>
        <v>100</v>
      </c>
      <c r="K112" s="25">
        <f>IF(E118=0,J112,(J112+J118)/2)</f>
        <v>101.88284518828452</v>
      </c>
    </row>
    <row r="113" spans="1:11" ht="52.5" customHeight="1">
      <c r="A113" s="111"/>
      <c r="B113" s="26" t="s">
        <v>38</v>
      </c>
      <c r="C113" s="27" t="s">
        <v>18</v>
      </c>
      <c r="D113" s="28" t="s">
        <v>19</v>
      </c>
      <c r="E113" s="81">
        <v>0</v>
      </c>
      <c r="F113" s="82">
        <v>0</v>
      </c>
      <c r="G113" s="83" t="s">
        <v>50</v>
      </c>
      <c r="H113" s="83" t="s">
        <v>51</v>
      </c>
      <c r="I113" s="69">
        <f>IF(F113=0,100,IF(F113&gt;5,89,90))</f>
        <v>100</v>
      </c>
      <c r="J113" s="30" t="str">
        <f>IF(J112&gt;=100,"Гос.задание по гос.услуге выполнено в полном объеме",IF(J112&gt;=90,"Гос.задание по гос.услуге выполнено",IF(J112&lt;90,"Гос.задание по гос.услуге не выполнено")))</f>
        <v>Гос.задание по гос.услуге выполнено в полном объеме</v>
      </c>
      <c r="K113" s="31" t="str">
        <f>IF(K112&gt;=100,"Гос.задание по гос.услуге выполнено в полном объеме",IF(K112&gt;=90,"Гос.задание по гос.услуге выполнено",IF(K112&lt;90,"Гос.задание по гос.услуге не выполнено")))</f>
        <v>Гос.задание по гос.услуге выполнено в полном объеме</v>
      </c>
    </row>
    <row r="114" spans="1:11" ht="90.75" customHeight="1">
      <c r="A114" s="111"/>
      <c r="B114" s="26" t="s">
        <v>57</v>
      </c>
      <c r="C114" s="27" t="s">
        <v>17</v>
      </c>
      <c r="D114" s="28" t="s">
        <v>45</v>
      </c>
      <c r="E114" s="81">
        <v>90</v>
      </c>
      <c r="F114" s="82">
        <v>96</v>
      </c>
      <c r="G114" s="83" t="s">
        <v>50</v>
      </c>
      <c r="H114" s="88" t="s">
        <v>75</v>
      </c>
      <c r="I114" s="69">
        <f>IF(F114/E114*100&gt;100,100,F114/E114*100)</f>
        <v>100</v>
      </c>
      <c r="J114" s="32"/>
      <c r="K114" s="33"/>
    </row>
    <row r="115" spans="1:11" ht="66.75" customHeight="1">
      <c r="A115" s="111"/>
      <c r="B115" s="26" t="s">
        <v>58</v>
      </c>
      <c r="C115" s="27" t="s">
        <v>17</v>
      </c>
      <c r="D115" s="28" t="s">
        <v>20</v>
      </c>
      <c r="E115" s="81">
        <v>70</v>
      </c>
      <c r="F115" s="82">
        <v>70</v>
      </c>
      <c r="G115" s="83" t="s">
        <v>76</v>
      </c>
      <c r="H115" s="88" t="s">
        <v>54</v>
      </c>
      <c r="I115" s="69">
        <f>IF(F115/E115*100&gt;100,100,F115/E115*100)</f>
        <v>100</v>
      </c>
      <c r="J115" s="32"/>
      <c r="K115" s="33"/>
    </row>
    <row r="116" spans="1:11" ht="88.5" customHeight="1">
      <c r="A116" s="111"/>
      <c r="B116" s="26" t="s">
        <v>79</v>
      </c>
      <c r="C116" s="27" t="str">
        <f>'[1]Лист1'!C114</f>
        <v>%</v>
      </c>
      <c r="D116" s="22" t="s">
        <v>80</v>
      </c>
      <c r="E116" s="86">
        <v>90</v>
      </c>
      <c r="F116" s="95">
        <v>99</v>
      </c>
      <c r="G116" s="83" t="s">
        <v>50</v>
      </c>
      <c r="H116" s="88" t="s">
        <v>81</v>
      </c>
      <c r="I116" s="98">
        <f>IF(F116/E116*100&gt;100,100,F116/E116*100)</f>
        <v>100</v>
      </c>
      <c r="J116" s="34"/>
      <c r="K116" s="35"/>
    </row>
    <row r="117" spans="1:11" ht="90" customHeight="1">
      <c r="A117" s="112"/>
      <c r="B117" s="26" t="s">
        <v>82</v>
      </c>
      <c r="C117" s="27" t="s">
        <v>17</v>
      </c>
      <c r="D117" s="28" t="s">
        <v>46</v>
      </c>
      <c r="E117" s="86">
        <v>95</v>
      </c>
      <c r="F117" s="95">
        <v>100</v>
      </c>
      <c r="G117" s="83" t="s">
        <v>78</v>
      </c>
      <c r="H117" s="88" t="s">
        <v>56</v>
      </c>
      <c r="I117" s="69">
        <f>IF(F117/E117*100&gt;100,100,F117/E117*100)</f>
        <v>100</v>
      </c>
      <c r="J117" s="34"/>
      <c r="K117" s="35"/>
    </row>
    <row r="118" spans="1:11" ht="78" customHeight="1" thickBot="1">
      <c r="A118" s="36" t="s">
        <v>21</v>
      </c>
      <c r="B118" s="37" t="s">
        <v>22</v>
      </c>
      <c r="C118" s="38" t="s">
        <v>23</v>
      </c>
      <c r="D118" s="38"/>
      <c r="E118" s="90">
        <v>239</v>
      </c>
      <c r="F118" s="91">
        <v>248</v>
      </c>
      <c r="G118" s="83" t="s">
        <v>50</v>
      </c>
      <c r="H118" s="83" t="s">
        <v>49</v>
      </c>
      <c r="I118" s="71">
        <f>IF(E118=0,0,IF(F118/E118*100&gt;110,110,F118/E118*100))</f>
        <v>103.76569037656904</v>
      </c>
      <c r="J118" s="40">
        <f>(I118)</f>
        <v>103.76569037656904</v>
      </c>
      <c r="K118" s="41" t="str">
        <f>IF(J118&gt;=100,"Гос.задание по гос.услуге выполнено в полном объеме",IF(J118&gt;=90,"Гос.задание по гос.услуге выполнено",IF(J118&lt;90,"Гос.задание по гос.услуге не выполнено")))</f>
        <v>Гос.задание по гос.услуге выполнено в полном объеме</v>
      </c>
    </row>
    <row r="119" spans="1:11" ht="20.25" customHeight="1">
      <c r="A119" s="105" t="s">
        <v>39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7"/>
    </row>
    <row r="120" spans="1:11" ht="85.5" customHeight="1">
      <c r="A120" s="110" t="s">
        <v>16</v>
      </c>
      <c r="B120" s="20" t="s">
        <v>37</v>
      </c>
      <c r="C120" s="21" t="s">
        <v>17</v>
      </c>
      <c r="D120" s="22" t="s">
        <v>43</v>
      </c>
      <c r="E120" s="93">
        <v>1.2</v>
      </c>
      <c r="F120" s="87">
        <v>1.6</v>
      </c>
      <c r="G120" s="83" t="s">
        <v>50</v>
      </c>
      <c r="H120" s="83" t="s">
        <v>49</v>
      </c>
      <c r="I120" s="97">
        <v>100</v>
      </c>
      <c r="J120" s="66">
        <f>(I120+I121+I122+I123+I124+I125)/6</f>
        <v>100</v>
      </c>
      <c r="K120" s="25">
        <f>IF(E126=0,J120,(J120+J126)/2)</f>
        <v>105</v>
      </c>
    </row>
    <row r="121" spans="1:11" ht="52.5" customHeight="1">
      <c r="A121" s="111"/>
      <c r="B121" s="26" t="s">
        <v>38</v>
      </c>
      <c r="C121" s="27" t="s">
        <v>18</v>
      </c>
      <c r="D121" s="28" t="s">
        <v>19</v>
      </c>
      <c r="E121" s="81">
        <v>0</v>
      </c>
      <c r="F121" s="82">
        <v>0</v>
      </c>
      <c r="G121" s="83" t="s">
        <v>50</v>
      </c>
      <c r="H121" s="83" t="s">
        <v>51</v>
      </c>
      <c r="I121" s="69">
        <f>IF(F121=0,100,IF(F121&gt;5,89,90))</f>
        <v>100</v>
      </c>
      <c r="J121" s="30" t="str">
        <f>IF(J120&gt;=100,"Гос.задание по гос.услуге выполнено в полном объеме",IF(J120&gt;=90,"Гос.задание по гос.услуге выполнено",IF(J120&lt;90,"Гос.задание по гос.услуге не выполнено")))</f>
        <v>Гос.задание по гос.услуге выполнено в полном объеме</v>
      </c>
      <c r="K121" s="31" t="str">
        <f>IF(K120&gt;=100,"Гос.задание по гос.услуге выполнено в полном объеме",IF(K120&gt;=90,"Гос.задание по гос.услуге выполнено",IF(K120&lt;90,"Гос.задание по гос.услуге не выполнено")))</f>
        <v>Гос.задание по гос.услуге выполнено в полном объеме</v>
      </c>
    </row>
    <row r="122" spans="1:11" ht="90.75" customHeight="1">
      <c r="A122" s="111"/>
      <c r="B122" s="26" t="s">
        <v>57</v>
      </c>
      <c r="C122" s="27" t="s">
        <v>17</v>
      </c>
      <c r="D122" s="28" t="s">
        <v>45</v>
      </c>
      <c r="E122" s="81">
        <v>90</v>
      </c>
      <c r="F122" s="82">
        <v>96</v>
      </c>
      <c r="G122" s="83" t="s">
        <v>50</v>
      </c>
      <c r="H122" s="88" t="s">
        <v>75</v>
      </c>
      <c r="I122" s="69">
        <f>IF(F122/E122*100&gt;100,100,F122/E122*100)</f>
        <v>100</v>
      </c>
      <c r="J122" s="32"/>
      <c r="K122" s="33"/>
    </row>
    <row r="123" spans="1:11" ht="60" customHeight="1">
      <c r="A123" s="111"/>
      <c r="B123" s="26" t="s">
        <v>58</v>
      </c>
      <c r="C123" s="27" t="s">
        <v>17</v>
      </c>
      <c r="D123" s="28" t="s">
        <v>20</v>
      </c>
      <c r="E123" s="81">
        <v>70</v>
      </c>
      <c r="F123" s="82">
        <v>70</v>
      </c>
      <c r="G123" s="83" t="s">
        <v>76</v>
      </c>
      <c r="H123" s="88" t="s">
        <v>54</v>
      </c>
      <c r="I123" s="69">
        <f>IF(F123/E123*100&gt;100,100,F123/E123*100)</f>
        <v>100</v>
      </c>
      <c r="J123" s="32"/>
      <c r="K123" s="33"/>
    </row>
    <row r="124" spans="1:11" ht="88.5" customHeight="1">
      <c r="A124" s="111"/>
      <c r="B124" s="26" t="s">
        <v>79</v>
      </c>
      <c r="C124" s="27">
        <f>'[1]Лист1'!C122</f>
        <v>0</v>
      </c>
      <c r="D124" s="22" t="s">
        <v>80</v>
      </c>
      <c r="E124" s="86">
        <v>90</v>
      </c>
      <c r="F124" s="95">
        <v>99</v>
      </c>
      <c r="G124" s="83" t="s">
        <v>50</v>
      </c>
      <c r="H124" s="88" t="s">
        <v>81</v>
      </c>
      <c r="I124" s="98">
        <f>IF(F124/E124*100&gt;100,100,F124/E124*100)</f>
        <v>100</v>
      </c>
      <c r="J124" s="34"/>
      <c r="K124" s="35"/>
    </row>
    <row r="125" spans="1:11" ht="90" customHeight="1">
      <c r="A125" s="112"/>
      <c r="B125" s="26" t="s">
        <v>82</v>
      </c>
      <c r="C125" s="27" t="s">
        <v>17</v>
      </c>
      <c r="D125" s="28" t="s">
        <v>46</v>
      </c>
      <c r="E125" s="86">
        <v>95</v>
      </c>
      <c r="F125" s="95">
        <v>100</v>
      </c>
      <c r="G125" s="83" t="s">
        <v>78</v>
      </c>
      <c r="H125" s="88" t="s">
        <v>56</v>
      </c>
      <c r="I125" s="69">
        <f>IF(F125/E125*100&gt;100,100,F125/E125*100)</f>
        <v>100</v>
      </c>
      <c r="J125" s="34"/>
      <c r="K125" s="35"/>
    </row>
    <row r="126" spans="1:11" ht="78" customHeight="1" thickBot="1">
      <c r="A126" s="36" t="s">
        <v>21</v>
      </c>
      <c r="B126" s="37" t="s">
        <v>22</v>
      </c>
      <c r="C126" s="38" t="s">
        <v>23</v>
      </c>
      <c r="D126" s="38"/>
      <c r="E126" s="90">
        <v>12</v>
      </c>
      <c r="F126" s="91">
        <v>16</v>
      </c>
      <c r="G126" s="83" t="s">
        <v>48</v>
      </c>
      <c r="H126" s="83" t="s">
        <v>49</v>
      </c>
      <c r="I126" s="71">
        <v>110</v>
      </c>
      <c r="J126" s="40">
        <f>(I126)</f>
        <v>110</v>
      </c>
      <c r="K126" s="41" t="str">
        <f>IF(J126&gt;=100,"Гос.задание по гос.услуге выполнено в полном объеме",IF(J126&gt;=90,"Гос.задание по гос.услуге выполнено",IF(J126&lt;90,"Гос.задание по гос.услуге не выполнено")))</f>
        <v>Гос.задание по гос.услуге выполнено в полном объеме</v>
      </c>
    </row>
    <row r="127" spans="1:15" ht="20.25" customHeight="1">
      <c r="A127" s="108" t="s">
        <v>42</v>
      </c>
      <c r="B127" s="122" t="s">
        <v>40</v>
      </c>
      <c r="C127" s="122"/>
      <c r="D127" s="122"/>
      <c r="E127" s="122"/>
      <c r="F127" s="122"/>
      <c r="G127" s="122"/>
      <c r="H127" s="122"/>
      <c r="I127" s="122"/>
      <c r="J127" s="122"/>
      <c r="K127" s="13">
        <f>(K130+K136+K142+K148+K155)/5</f>
        <v>91.66666666666666</v>
      </c>
      <c r="L127" s="74"/>
      <c r="M127" s="2"/>
      <c r="N127" s="2"/>
      <c r="O127" s="2"/>
    </row>
    <row r="128" spans="1:15" ht="48" customHeight="1" thickBot="1">
      <c r="A128" s="109"/>
      <c r="B128" s="123"/>
      <c r="C128" s="123"/>
      <c r="D128" s="123"/>
      <c r="E128" s="123"/>
      <c r="F128" s="123"/>
      <c r="G128" s="123"/>
      <c r="H128" s="123"/>
      <c r="I128" s="123"/>
      <c r="J128" s="123"/>
      <c r="K128" s="14" t="str">
        <f>IF(K127&gt;=100,"Гос.задание по гос.услуге выполнено в полном объеме",IF(K127&gt;=90,"Гос.задание по гос.услуге выполнено",IF(K127&lt;90,"Гос.задание по гос.услуге не выполнено")))</f>
        <v>Гос.задание по гос.услуге выполнено</v>
      </c>
      <c r="L128" s="2"/>
      <c r="M128" s="2"/>
      <c r="N128" s="2"/>
      <c r="O128" s="2"/>
    </row>
    <row r="129" spans="1:11" ht="24.75" customHeight="1">
      <c r="A129" s="105" t="s">
        <v>31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7"/>
    </row>
    <row r="130" spans="1:11" ht="85.5" customHeight="1">
      <c r="A130" s="102" t="s">
        <v>16</v>
      </c>
      <c r="B130" s="20" t="s">
        <v>37</v>
      </c>
      <c r="C130" s="21" t="s">
        <v>17</v>
      </c>
      <c r="D130" s="22" t="s">
        <v>43</v>
      </c>
      <c r="E130" s="92">
        <v>0.3</v>
      </c>
      <c r="F130" s="87">
        <v>0.2</v>
      </c>
      <c r="G130" s="83" t="s">
        <v>50</v>
      </c>
      <c r="H130" s="83" t="s">
        <v>49</v>
      </c>
      <c r="I130" s="97">
        <f>IF(F130/E130*100&gt;100,100,F130/E130*100)</f>
        <v>66.66666666666667</v>
      </c>
      <c r="J130" s="66">
        <f>(I130+I131+I132+I133)/4</f>
        <v>91.66666666666667</v>
      </c>
      <c r="K130" s="25">
        <f>IF(E134=0,J130,(J130+J134)/2)</f>
        <v>79.16666666666666</v>
      </c>
    </row>
    <row r="131" spans="1:11" ht="82.5" customHeight="1">
      <c r="A131" s="103"/>
      <c r="B131" s="26" t="s">
        <v>63</v>
      </c>
      <c r="C131" s="27" t="s">
        <v>17</v>
      </c>
      <c r="D131" s="28" t="s">
        <v>45</v>
      </c>
      <c r="E131" s="81">
        <v>90</v>
      </c>
      <c r="F131" s="82">
        <v>96</v>
      </c>
      <c r="G131" s="83" t="s">
        <v>50</v>
      </c>
      <c r="H131" s="88" t="s">
        <v>75</v>
      </c>
      <c r="I131" s="69">
        <f>IF(F131/E131*100&gt;100,100,F131/E131*100)</f>
        <v>100</v>
      </c>
      <c r="J131" s="32"/>
      <c r="K131" s="33"/>
    </row>
    <row r="132" spans="1:11" ht="90" customHeight="1">
      <c r="A132" s="104"/>
      <c r="B132" s="26" t="s">
        <v>62</v>
      </c>
      <c r="C132" s="27" t="s">
        <v>17</v>
      </c>
      <c r="D132" s="28" t="s">
        <v>46</v>
      </c>
      <c r="E132" s="86">
        <v>95</v>
      </c>
      <c r="F132" s="95">
        <v>100</v>
      </c>
      <c r="G132" s="83" t="s">
        <v>78</v>
      </c>
      <c r="H132" s="88" t="s">
        <v>56</v>
      </c>
      <c r="I132" s="69">
        <f>IF(F132/E132*100&gt;100,100,F132/E132*100)</f>
        <v>100</v>
      </c>
      <c r="J132" s="34"/>
      <c r="K132" s="35"/>
    </row>
    <row r="133" spans="1:11" ht="88.5" customHeight="1">
      <c r="A133" s="85"/>
      <c r="B133" s="26" t="s">
        <v>83</v>
      </c>
      <c r="C133" s="27" t="str">
        <f>'[1]Лист1'!C131</f>
        <v>чел.</v>
      </c>
      <c r="D133" s="22" t="s">
        <v>80</v>
      </c>
      <c r="E133" s="86">
        <v>90</v>
      </c>
      <c r="F133" s="95">
        <v>99</v>
      </c>
      <c r="G133" s="83" t="s">
        <v>50</v>
      </c>
      <c r="H133" s="88" t="s">
        <v>81</v>
      </c>
      <c r="I133" s="98">
        <f>IF(F133/E133*100&gt;100,100,F133/E133*100)</f>
        <v>100</v>
      </c>
      <c r="J133" s="34"/>
      <c r="K133" s="35"/>
    </row>
    <row r="134" spans="1:11" ht="78" customHeight="1" thickBot="1">
      <c r="A134" s="36" t="s">
        <v>21</v>
      </c>
      <c r="B134" s="37" t="s">
        <v>22</v>
      </c>
      <c r="C134" s="38" t="s">
        <v>23</v>
      </c>
      <c r="D134" s="38"/>
      <c r="E134" s="90">
        <v>3</v>
      </c>
      <c r="F134" s="91">
        <v>2</v>
      </c>
      <c r="G134" s="83" t="s">
        <v>50</v>
      </c>
      <c r="H134" s="83" t="s">
        <v>49</v>
      </c>
      <c r="I134" s="71">
        <f>IF(E134=0,0,IF(F134/E134*100&gt;110,110,F134/E134*100))</f>
        <v>66.66666666666666</v>
      </c>
      <c r="J134" s="40">
        <f>(I134)</f>
        <v>66.66666666666666</v>
      </c>
      <c r="K134" s="41" t="str">
        <f>IF(J134&gt;=100,"Гос.задание по гос.услуге выполнено в полном объеме",IF(J134&gt;=90,"Гос.задание по гос.услуге выполнено",IF(J134&lt;90,"Гос.задание по гос.услуге не выполнено")))</f>
        <v>Гос.задание по гос.услуге не выполнено</v>
      </c>
    </row>
    <row r="135" spans="1:11" ht="22.5" customHeight="1">
      <c r="A135" s="105" t="s">
        <v>32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7"/>
    </row>
    <row r="136" spans="1:11" ht="85.5" customHeight="1">
      <c r="A136" s="102" t="s">
        <v>16</v>
      </c>
      <c r="B136" s="20" t="s">
        <v>37</v>
      </c>
      <c r="C136" s="21" t="s">
        <v>17</v>
      </c>
      <c r="D136" s="22" t="s">
        <v>43</v>
      </c>
      <c r="E136" s="92">
        <v>0.4</v>
      </c>
      <c r="F136" s="87">
        <v>0.4</v>
      </c>
      <c r="G136" s="83" t="s">
        <v>50</v>
      </c>
      <c r="H136" s="83" t="s">
        <v>49</v>
      </c>
      <c r="I136" s="97">
        <f>IF(F136/E136*100&gt;100,100,F136/E136*100)</f>
        <v>100</v>
      </c>
      <c r="J136" s="66">
        <f>(I136+I137+I138+I139)/4</f>
        <v>100</v>
      </c>
      <c r="K136" s="25">
        <f>IF(E140=0,J136,(J136+J140)/2)</f>
        <v>100</v>
      </c>
    </row>
    <row r="137" spans="1:11" ht="90.75" customHeight="1">
      <c r="A137" s="103"/>
      <c r="B137" s="26" t="s">
        <v>63</v>
      </c>
      <c r="C137" s="27" t="s">
        <v>17</v>
      </c>
      <c r="D137" s="28" t="s">
        <v>45</v>
      </c>
      <c r="E137" s="81">
        <v>90</v>
      </c>
      <c r="F137" s="82">
        <v>96</v>
      </c>
      <c r="G137" s="83" t="s">
        <v>50</v>
      </c>
      <c r="H137" s="88" t="s">
        <v>75</v>
      </c>
      <c r="I137" s="69">
        <f>IF(F137/E137*100&gt;100,100,F137/E137*100)</f>
        <v>100</v>
      </c>
      <c r="J137" s="32"/>
      <c r="K137" s="33"/>
    </row>
    <row r="138" spans="1:11" ht="90" customHeight="1">
      <c r="A138" s="103"/>
      <c r="B138" s="26" t="s">
        <v>62</v>
      </c>
      <c r="C138" s="27" t="s">
        <v>17</v>
      </c>
      <c r="D138" s="28" t="s">
        <v>46</v>
      </c>
      <c r="E138" s="86">
        <v>95</v>
      </c>
      <c r="F138" s="95">
        <v>100</v>
      </c>
      <c r="G138" s="83" t="s">
        <v>78</v>
      </c>
      <c r="H138" s="88" t="s">
        <v>56</v>
      </c>
      <c r="I138" s="69">
        <f>IF(F138/E138*100&gt;100,100,F138/E138*100)</f>
        <v>100</v>
      </c>
      <c r="J138" s="34"/>
      <c r="K138" s="35"/>
    </row>
    <row r="139" spans="1:11" ht="88.5" customHeight="1">
      <c r="A139" s="104"/>
      <c r="B139" s="26" t="s">
        <v>83</v>
      </c>
      <c r="C139" s="27">
        <f>'[1]Лист1'!C137</f>
        <v>0</v>
      </c>
      <c r="D139" s="22" t="s">
        <v>80</v>
      </c>
      <c r="E139" s="86">
        <v>90</v>
      </c>
      <c r="F139" s="95">
        <v>99</v>
      </c>
      <c r="G139" s="83" t="s">
        <v>50</v>
      </c>
      <c r="H139" s="88" t="s">
        <v>81</v>
      </c>
      <c r="I139" s="98">
        <f>IF(F139/E139*100&gt;100,100,F139/E139*100)</f>
        <v>100</v>
      </c>
      <c r="J139" s="34"/>
      <c r="K139" s="35"/>
    </row>
    <row r="140" spans="1:11" ht="78" customHeight="1" thickBot="1">
      <c r="A140" s="36" t="s">
        <v>21</v>
      </c>
      <c r="B140" s="37" t="s">
        <v>22</v>
      </c>
      <c r="C140" s="38" t="s">
        <v>23</v>
      </c>
      <c r="D140" s="38"/>
      <c r="E140" s="90">
        <v>4</v>
      </c>
      <c r="F140" s="91">
        <v>4</v>
      </c>
      <c r="G140" s="83" t="s">
        <v>60</v>
      </c>
      <c r="H140" s="83" t="s">
        <v>49</v>
      </c>
      <c r="I140" s="71">
        <f>IF(E140=0,0,IF(F140/E140*100&gt;110,110,F140/E140*100))</f>
        <v>100</v>
      </c>
      <c r="J140" s="40">
        <f>(I140)</f>
        <v>100</v>
      </c>
      <c r="K140" s="41" t="str">
        <f>IF(J140&gt;=100,"Гос.задание по гос.услуге выполнено в полном объеме",IF(J140&gt;=90,"Гос.задание по гос.услуге выполнено",IF(J140&lt;90,"Гос.задание по гос.услуге не выполнено")))</f>
        <v>Гос.задание по гос.услуге выполнено в полном объеме</v>
      </c>
    </row>
    <row r="141" spans="1:11" ht="30.75" customHeight="1">
      <c r="A141" s="105" t="s">
        <v>36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7"/>
    </row>
    <row r="142" spans="1:11" ht="86.25" customHeight="1">
      <c r="A142" s="102" t="s">
        <v>16</v>
      </c>
      <c r="B142" s="20" t="s">
        <v>37</v>
      </c>
      <c r="C142" s="21" t="s">
        <v>17</v>
      </c>
      <c r="D142" s="22" t="s">
        <v>43</v>
      </c>
      <c r="E142" s="92">
        <v>0.1</v>
      </c>
      <c r="F142" s="87">
        <v>0.1</v>
      </c>
      <c r="G142" s="83" t="s">
        <v>50</v>
      </c>
      <c r="H142" s="83" t="s">
        <v>49</v>
      </c>
      <c r="I142" s="97">
        <f>IF(F142/E142*100&gt;100,100,F142/E142*100)</f>
        <v>100</v>
      </c>
      <c r="J142" s="66">
        <f>(I142+I143+I144+I145)/4</f>
        <v>100</v>
      </c>
      <c r="K142" s="25">
        <f>IF(E146=0,J142,(J142+J146)/2)</f>
        <v>100</v>
      </c>
    </row>
    <row r="143" spans="1:11" ht="90.75" customHeight="1">
      <c r="A143" s="103"/>
      <c r="B143" s="26" t="s">
        <v>63</v>
      </c>
      <c r="C143" s="27" t="s">
        <v>17</v>
      </c>
      <c r="D143" s="28" t="s">
        <v>45</v>
      </c>
      <c r="E143" s="81">
        <v>90</v>
      </c>
      <c r="F143" s="82">
        <v>96</v>
      </c>
      <c r="G143" s="83" t="s">
        <v>50</v>
      </c>
      <c r="H143" s="88" t="s">
        <v>75</v>
      </c>
      <c r="I143" s="69">
        <f>IF(F143/E143*100&gt;100,100,F143/E143*100)</f>
        <v>100</v>
      </c>
      <c r="J143" s="32"/>
      <c r="K143" s="33"/>
    </row>
    <row r="144" spans="1:11" ht="90" customHeight="1">
      <c r="A144" s="103"/>
      <c r="B144" s="26" t="s">
        <v>62</v>
      </c>
      <c r="C144" s="27" t="s">
        <v>17</v>
      </c>
      <c r="D144" s="28" t="s">
        <v>46</v>
      </c>
      <c r="E144" s="86">
        <v>95</v>
      </c>
      <c r="F144" s="89">
        <v>95.4</v>
      </c>
      <c r="G144" s="83" t="s">
        <v>77</v>
      </c>
      <c r="H144" s="88" t="s">
        <v>56</v>
      </c>
      <c r="I144" s="69">
        <f>IF(F144/E144*100&gt;100,100,F144/E144*100)</f>
        <v>100</v>
      </c>
      <c r="J144" s="34"/>
      <c r="K144" s="35"/>
    </row>
    <row r="145" spans="1:11" ht="88.5" customHeight="1">
      <c r="A145" s="104"/>
      <c r="B145" s="26" t="s">
        <v>83</v>
      </c>
      <c r="C145" s="27" t="str">
        <f>'[1]Лист1'!C143</f>
        <v>%</v>
      </c>
      <c r="D145" s="22" t="s">
        <v>80</v>
      </c>
      <c r="E145" s="86">
        <v>90</v>
      </c>
      <c r="F145" s="95">
        <v>99</v>
      </c>
      <c r="G145" s="83" t="s">
        <v>50</v>
      </c>
      <c r="H145" s="88" t="s">
        <v>81</v>
      </c>
      <c r="I145" s="98">
        <f>IF(F145/E145*100&gt;100,100,F145/E145*100)</f>
        <v>100</v>
      </c>
      <c r="J145" s="34"/>
      <c r="K145" s="35"/>
    </row>
    <row r="146" spans="1:11" ht="87" customHeight="1" thickBot="1">
      <c r="A146" s="36" t="s">
        <v>21</v>
      </c>
      <c r="B146" s="37" t="s">
        <v>22</v>
      </c>
      <c r="C146" s="38" t="s">
        <v>23</v>
      </c>
      <c r="D146" s="38"/>
      <c r="E146" s="90">
        <v>1</v>
      </c>
      <c r="F146" s="91">
        <v>1</v>
      </c>
      <c r="G146" s="83" t="s">
        <v>60</v>
      </c>
      <c r="H146" s="83" t="s">
        <v>49</v>
      </c>
      <c r="I146" s="71">
        <f>IF(E146=0,0,IF(F146/E146*100&gt;110,110,F146/E146*100))</f>
        <v>100</v>
      </c>
      <c r="J146" s="40">
        <f>(I146)</f>
        <v>100</v>
      </c>
      <c r="K146" s="41" t="str">
        <f>IF(J146&gt;=100,"Гос.задание по гос.услуге выполнено в полном объеме",IF(J146&gt;=90,"Гос.задание по гос.услуге выполнено",IF(J146&lt;90,"Гос.задание по гос.услуге не выполнено")))</f>
        <v>Гос.задание по гос.услуге выполнено в полном объеме</v>
      </c>
    </row>
    <row r="147" spans="1:11" ht="24.75" customHeight="1">
      <c r="A147" s="105" t="s">
        <v>34</v>
      </c>
      <c r="B147" s="106"/>
      <c r="C147" s="106"/>
      <c r="D147" s="106"/>
      <c r="E147" s="106"/>
      <c r="F147" s="106"/>
      <c r="G147" s="106"/>
      <c r="H147" s="106"/>
      <c r="I147" s="106"/>
      <c r="J147" s="106"/>
      <c r="K147" s="107"/>
    </row>
    <row r="148" spans="1:11" ht="79.5" customHeight="1">
      <c r="A148" s="102" t="s">
        <v>16</v>
      </c>
      <c r="B148" s="20" t="s">
        <v>37</v>
      </c>
      <c r="C148" s="21" t="s">
        <v>17</v>
      </c>
      <c r="D148" s="22" t="s">
        <v>43</v>
      </c>
      <c r="E148" s="86">
        <v>0.3</v>
      </c>
      <c r="F148" s="87">
        <v>0.2</v>
      </c>
      <c r="G148" s="83" t="s">
        <v>50</v>
      </c>
      <c r="H148" s="83" t="s">
        <v>49</v>
      </c>
      <c r="I148" s="97">
        <f>IF(F148/E148*100&gt;100,100,F148/E148*100)</f>
        <v>66.66666666666667</v>
      </c>
      <c r="J148" s="66">
        <f>(I148+I149+I150+I151)/4</f>
        <v>91.66666666666667</v>
      </c>
      <c r="K148" s="25">
        <f>IF(E152=0,J148,(J148+J152)/2)</f>
        <v>79.16666666666666</v>
      </c>
    </row>
    <row r="149" spans="1:11" ht="79.5" customHeight="1">
      <c r="A149" s="103"/>
      <c r="B149" s="26" t="s">
        <v>63</v>
      </c>
      <c r="C149" s="27" t="s">
        <v>17</v>
      </c>
      <c r="D149" s="28" t="s">
        <v>45</v>
      </c>
      <c r="E149" s="81">
        <v>90</v>
      </c>
      <c r="F149" s="82">
        <v>96</v>
      </c>
      <c r="G149" s="83" t="s">
        <v>50</v>
      </c>
      <c r="H149" s="88" t="s">
        <v>75</v>
      </c>
      <c r="I149" s="69">
        <f>IF(F149/E149*100&gt;100,100,F149/E149*100)</f>
        <v>100</v>
      </c>
      <c r="J149" s="32"/>
      <c r="K149" s="33"/>
    </row>
    <row r="150" spans="1:11" ht="79.5" customHeight="1">
      <c r="A150" s="103"/>
      <c r="B150" s="26" t="s">
        <v>62</v>
      </c>
      <c r="C150" s="27" t="s">
        <v>17</v>
      </c>
      <c r="D150" s="28" t="s">
        <v>46</v>
      </c>
      <c r="E150" s="86">
        <v>95</v>
      </c>
      <c r="F150" s="95">
        <v>100</v>
      </c>
      <c r="G150" s="83" t="s">
        <v>78</v>
      </c>
      <c r="H150" s="88" t="s">
        <v>56</v>
      </c>
      <c r="I150" s="69">
        <f>IF(F150/E150*100&gt;100,100,F150/E150*100)</f>
        <v>100</v>
      </c>
      <c r="J150" s="34"/>
      <c r="K150" s="35"/>
    </row>
    <row r="151" spans="1:11" ht="88.5" customHeight="1">
      <c r="A151" s="104"/>
      <c r="B151" s="26" t="s">
        <v>83</v>
      </c>
      <c r="C151" s="27">
        <f>'[1]Лист1'!C149</f>
        <v>0</v>
      </c>
      <c r="D151" s="22" t="s">
        <v>80</v>
      </c>
      <c r="E151" s="86">
        <v>90</v>
      </c>
      <c r="F151" s="95">
        <v>99</v>
      </c>
      <c r="G151" s="83" t="s">
        <v>50</v>
      </c>
      <c r="H151" s="88" t="s">
        <v>81</v>
      </c>
      <c r="I151" s="98">
        <f>IF(F151/E151*100&gt;100,100,F151/E151*100)</f>
        <v>100</v>
      </c>
      <c r="J151" s="34"/>
      <c r="K151" s="35"/>
    </row>
    <row r="152" spans="1:11" ht="79.5" customHeight="1" thickBot="1">
      <c r="A152" s="36" t="s">
        <v>21</v>
      </c>
      <c r="B152" s="37" t="s">
        <v>22</v>
      </c>
      <c r="C152" s="38" t="s">
        <v>23</v>
      </c>
      <c r="D152" s="38"/>
      <c r="E152" s="90">
        <v>3</v>
      </c>
      <c r="F152" s="91">
        <v>2</v>
      </c>
      <c r="G152" s="83" t="s">
        <v>60</v>
      </c>
      <c r="H152" s="83" t="s">
        <v>49</v>
      </c>
      <c r="I152" s="71">
        <f>IF(E152=0,0,IF(F152/E152*100&gt;110,110,F152/E152*100))</f>
        <v>66.66666666666666</v>
      </c>
      <c r="J152" s="40">
        <f>(I152)</f>
        <v>66.66666666666666</v>
      </c>
      <c r="K152" s="41" t="str">
        <f>IF(J152&gt;=100,"Гос.задание по гос.услуге выполнено в полном объеме",IF(J152&gt;=90,"Гос.задание по гос.услуге выполнено",IF(J152&lt;90,"Гос.задание по гос.услуге не выполнено")))</f>
        <v>Гос.задание по гос.услуге не выполнено</v>
      </c>
    </row>
    <row r="153" ht="2.25" customHeight="1" thickBot="1"/>
    <row r="154" spans="1:11" ht="36" customHeight="1">
      <c r="A154" s="105" t="s">
        <v>35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7"/>
    </row>
    <row r="155" spans="1:11" ht="79.5" customHeight="1">
      <c r="A155" s="102" t="s">
        <v>16</v>
      </c>
      <c r="B155" s="20" t="s">
        <v>37</v>
      </c>
      <c r="C155" s="21" t="s">
        <v>17</v>
      </c>
      <c r="D155" s="22" t="s">
        <v>43</v>
      </c>
      <c r="E155" s="92">
        <v>0.1</v>
      </c>
      <c r="F155" s="87">
        <v>0.1</v>
      </c>
      <c r="G155" s="83" t="s">
        <v>50</v>
      </c>
      <c r="H155" s="83" t="s">
        <v>49</v>
      </c>
      <c r="I155" s="97">
        <f>IF(F155/E155*100&gt;100,100,F155/E155*100)</f>
        <v>100</v>
      </c>
      <c r="J155" s="66">
        <f>(I155+I156+I157+I158)/4</f>
        <v>100</v>
      </c>
      <c r="K155" s="25">
        <f>IF(E159=0,J155,(J155+J159)/2)</f>
        <v>100</v>
      </c>
    </row>
    <row r="156" spans="1:11" ht="79.5" customHeight="1">
      <c r="A156" s="103"/>
      <c r="B156" s="26" t="s">
        <v>63</v>
      </c>
      <c r="C156" s="27" t="s">
        <v>17</v>
      </c>
      <c r="D156" s="28" t="s">
        <v>45</v>
      </c>
      <c r="E156" s="81">
        <v>90</v>
      </c>
      <c r="F156" s="82">
        <v>96</v>
      </c>
      <c r="G156" s="83" t="s">
        <v>50</v>
      </c>
      <c r="H156" s="88" t="s">
        <v>75</v>
      </c>
      <c r="I156" s="69">
        <f>IF(F156/E156*100&gt;100,100,F156/E156*100)</f>
        <v>100</v>
      </c>
      <c r="J156" s="32"/>
      <c r="K156" s="33"/>
    </row>
    <row r="157" spans="1:11" ht="79.5" customHeight="1">
      <c r="A157" s="103"/>
      <c r="B157" s="26" t="s">
        <v>62</v>
      </c>
      <c r="C157" s="27" t="s">
        <v>17</v>
      </c>
      <c r="D157" s="28" t="s">
        <v>46</v>
      </c>
      <c r="E157" s="86">
        <v>95</v>
      </c>
      <c r="F157" s="95">
        <v>100</v>
      </c>
      <c r="G157" s="83" t="s">
        <v>78</v>
      </c>
      <c r="H157" s="88" t="s">
        <v>56</v>
      </c>
      <c r="I157" s="69">
        <f>IF(F157/E157*100&gt;100,100,F157/E157*100)</f>
        <v>100</v>
      </c>
      <c r="J157" s="34"/>
      <c r="K157" s="35"/>
    </row>
    <row r="158" spans="1:11" ht="88.5" customHeight="1">
      <c r="A158" s="104"/>
      <c r="B158" s="26" t="s">
        <v>83</v>
      </c>
      <c r="C158" s="27" t="str">
        <f>'[1]Лист1'!C156</f>
        <v>%</v>
      </c>
      <c r="D158" s="22" t="s">
        <v>80</v>
      </c>
      <c r="E158" s="86">
        <v>90</v>
      </c>
      <c r="F158" s="95">
        <v>99</v>
      </c>
      <c r="G158" s="83" t="s">
        <v>50</v>
      </c>
      <c r="H158" s="88" t="s">
        <v>81</v>
      </c>
      <c r="I158" s="98">
        <f>IF(F158/E158*100&gt;100,100,F158/E158*100)</f>
        <v>100</v>
      </c>
      <c r="J158" s="34"/>
      <c r="K158" s="35"/>
    </row>
    <row r="159" spans="1:11" ht="82.5" customHeight="1" thickBot="1">
      <c r="A159" s="36" t="s">
        <v>21</v>
      </c>
      <c r="B159" s="37" t="s">
        <v>22</v>
      </c>
      <c r="C159" s="38" t="s">
        <v>23</v>
      </c>
      <c r="D159" s="38"/>
      <c r="E159" s="90">
        <v>1</v>
      </c>
      <c r="F159" s="91">
        <v>1</v>
      </c>
      <c r="G159" s="83" t="s">
        <v>50</v>
      </c>
      <c r="H159" s="83" t="s">
        <v>49</v>
      </c>
      <c r="I159" s="71">
        <f>IF(E159=0,0,IF(F159/E159*100&gt;110,110,F159/E159*100))</f>
        <v>100</v>
      </c>
      <c r="J159" s="40">
        <f>(I159)</f>
        <v>100</v>
      </c>
      <c r="K159" s="41" t="str">
        <f>IF(J159&gt;=100,"Гос.задание по гос.услуге выполнено в полном объеме",IF(J159&gt;=90,"Гос.задание по гос.услуге выполнено",IF(J159&lt;90,"Гос.задание по гос.услуге не выполнено")))</f>
        <v>Гос.задание по гос.услуге выполнено в полном объеме</v>
      </c>
    </row>
    <row r="160" spans="1:15" s="55" customFormat="1" ht="20.25" customHeight="1">
      <c r="A160" s="108" t="s">
        <v>71</v>
      </c>
      <c r="B160" s="122" t="s">
        <v>72</v>
      </c>
      <c r="C160" s="122"/>
      <c r="D160" s="122"/>
      <c r="E160" s="122"/>
      <c r="F160" s="122"/>
      <c r="G160" s="122"/>
      <c r="H160" s="122"/>
      <c r="I160" s="122"/>
      <c r="J160" s="122"/>
      <c r="K160" s="13">
        <f>(K162+K170)/2</f>
        <v>100</v>
      </c>
      <c r="L160" s="74"/>
      <c r="M160" s="74"/>
      <c r="N160" s="74"/>
      <c r="O160" s="74"/>
    </row>
    <row r="161" spans="1:11" ht="39" customHeight="1">
      <c r="A161" s="109"/>
      <c r="B161" s="123"/>
      <c r="C161" s="123"/>
      <c r="D161" s="123"/>
      <c r="E161" s="123"/>
      <c r="F161" s="123"/>
      <c r="G161" s="123"/>
      <c r="H161" s="123"/>
      <c r="I161" s="123"/>
      <c r="J161" s="123"/>
      <c r="K161" s="75" t="str">
        <f>IF(K160&gt;=100,"Гос.задание по гос.услуге выполнено в полном объеме",IF(K160&gt;=90,"Гос.задание по гос.услуге выполнено",IF(K160&lt;90,"Гос.задание по гос.услуге не выполнено")))</f>
        <v>Гос.задание по гос.услуге выполнено в полном объеме</v>
      </c>
    </row>
    <row r="162" spans="1:11" ht="102.75" customHeight="1">
      <c r="A162" s="110" t="s">
        <v>16</v>
      </c>
      <c r="B162" s="20" t="s">
        <v>37</v>
      </c>
      <c r="C162" s="21" t="s">
        <v>17</v>
      </c>
      <c r="D162" s="22" t="s">
        <v>43</v>
      </c>
      <c r="E162" s="92">
        <v>0.1</v>
      </c>
      <c r="F162" s="87">
        <v>0.1</v>
      </c>
      <c r="G162" s="83" t="s">
        <v>50</v>
      </c>
      <c r="H162" s="83" t="s">
        <v>49</v>
      </c>
      <c r="I162" s="97">
        <f>IF(F162/E162*100&gt;100,100,F162/E162*100)</f>
        <v>100</v>
      </c>
      <c r="J162" s="66">
        <f>(I162+I163+I164+I165+I166+I167)/6</f>
        <v>100</v>
      </c>
      <c r="K162" s="96">
        <f>IF(E168=0,J162,(J162+J168)/2)</f>
        <v>100</v>
      </c>
    </row>
    <row r="163" spans="1:11" ht="74.25" customHeight="1">
      <c r="A163" s="111"/>
      <c r="B163" s="26" t="s">
        <v>38</v>
      </c>
      <c r="C163" s="27" t="s">
        <v>18</v>
      </c>
      <c r="D163" s="28" t="s">
        <v>19</v>
      </c>
      <c r="E163" s="81">
        <v>0</v>
      </c>
      <c r="F163" s="82">
        <v>0</v>
      </c>
      <c r="G163" s="83" t="s">
        <v>50</v>
      </c>
      <c r="H163" s="83" t="s">
        <v>51</v>
      </c>
      <c r="I163" s="69">
        <f>IF(F163=0,100,IF(F163&gt;5,89,90))</f>
        <v>100</v>
      </c>
      <c r="J163" s="30" t="str">
        <f>IF(J162&gt;=100,"Гос.задание по гос.услуге выполнено в полном объеме",IF(J162&gt;=90,"Гос.задание по гос.услуге выполнено",IF(J162&lt;90,"Гос.задание по гос.услуге не выполнено")))</f>
        <v>Гос.задание по гос.услуге выполнено в полном объеме</v>
      </c>
      <c r="K163" s="31" t="str">
        <f>IF(K162&gt;=100,"Гос.задание по гос.услуге выполнено в полном объеме",IF(K162&gt;=90,"Гос.задание по гос.услуге выполнено",IF(K162&lt;90,"Гос.задание по гос.услуге не выполнено")))</f>
        <v>Гос.задание по гос.услуге выполнено в полном объеме</v>
      </c>
    </row>
    <row r="164" spans="1:11" ht="81.75" customHeight="1">
      <c r="A164" s="111"/>
      <c r="B164" s="26" t="s">
        <v>57</v>
      </c>
      <c r="C164" s="27" t="s">
        <v>17</v>
      </c>
      <c r="D164" s="28" t="s">
        <v>45</v>
      </c>
      <c r="E164" s="81">
        <v>90</v>
      </c>
      <c r="F164" s="82">
        <v>96</v>
      </c>
      <c r="G164" s="83" t="s">
        <v>50</v>
      </c>
      <c r="H164" s="88" t="s">
        <v>75</v>
      </c>
      <c r="I164" s="69">
        <f>IF(F164/E164*100&gt;100,100,F164/E164*100)</f>
        <v>100</v>
      </c>
      <c r="J164" s="32"/>
      <c r="K164" s="33"/>
    </row>
    <row r="165" spans="1:11" ht="45.75" customHeight="1">
      <c r="A165" s="111"/>
      <c r="B165" s="26" t="s">
        <v>58</v>
      </c>
      <c r="C165" s="27" t="s">
        <v>17</v>
      </c>
      <c r="D165" s="28" t="s">
        <v>20</v>
      </c>
      <c r="E165" s="81">
        <v>70</v>
      </c>
      <c r="F165" s="82">
        <v>70</v>
      </c>
      <c r="G165" s="83" t="s">
        <v>76</v>
      </c>
      <c r="H165" s="88" t="s">
        <v>54</v>
      </c>
      <c r="I165" s="69">
        <f>IF(F165/E165*100&gt;100,100,F165/E165*100)</f>
        <v>100</v>
      </c>
      <c r="J165" s="32"/>
      <c r="K165" s="33"/>
    </row>
    <row r="166" spans="1:11" ht="88.5" customHeight="1">
      <c r="A166" s="111"/>
      <c r="B166" s="26" t="s">
        <v>79</v>
      </c>
      <c r="C166" s="27">
        <f>'[1]Лист1'!C164</f>
        <v>0</v>
      </c>
      <c r="D166" s="22" t="s">
        <v>80</v>
      </c>
      <c r="E166" s="86">
        <v>90</v>
      </c>
      <c r="F166" s="95">
        <v>99</v>
      </c>
      <c r="G166" s="83" t="s">
        <v>50</v>
      </c>
      <c r="H166" s="88" t="s">
        <v>81</v>
      </c>
      <c r="I166" s="98">
        <f>IF(F166/E166*100&gt;100,100,F166/E166*100)</f>
        <v>100</v>
      </c>
      <c r="J166" s="34"/>
      <c r="K166" s="35"/>
    </row>
    <row r="167" spans="1:11" ht="88.5" customHeight="1">
      <c r="A167" s="112"/>
      <c r="B167" s="26" t="s">
        <v>82</v>
      </c>
      <c r="C167" s="27" t="s">
        <v>17</v>
      </c>
      <c r="D167" s="28" t="s">
        <v>46</v>
      </c>
      <c r="E167" s="86">
        <v>95</v>
      </c>
      <c r="F167" s="95">
        <v>100</v>
      </c>
      <c r="G167" s="83" t="s">
        <v>78</v>
      </c>
      <c r="H167" s="88" t="s">
        <v>56</v>
      </c>
      <c r="I167" s="69">
        <f>IF(F167/E167*100&gt;100,100,F167/E167*100)</f>
        <v>100</v>
      </c>
      <c r="J167" s="34"/>
      <c r="K167" s="35"/>
    </row>
    <row r="168" spans="1:11" ht="87" customHeight="1" thickBot="1">
      <c r="A168" s="36" t="s">
        <v>21</v>
      </c>
      <c r="B168" s="37" t="s">
        <v>22</v>
      </c>
      <c r="C168" s="38" t="s">
        <v>23</v>
      </c>
      <c r="D168" s="38"/>
      <c r="E168" s="90">
        <v>1</v>
      </c>
      <c r="F168" s="91">
        <v>1</v>
      </c>
      <c r="G168" s="83" t="s">
        <v>50</v>
      </c>
      <c r="H168" s="83" t="s">
        <v>49</v>
      </c>
      <c r="I168" s="71">
        <f>IF(E168=0,0,IF(F168/E168*100&gt;110,110,F168/E168*100))</f>
        <v>100</v>
      </c>
      <c r="J168" s="40">
        <f>(I168)</f>
        <v>100</v>
      </c>
      <c r="K168" s="41" t="str">
        <f>IF(J168&gt;=100,"Гос.задание по гос.услуге выполнено в полном объеме",IF(J168&gt;=90,"Гос.задание по гос.услуге выполнено",IF(J168&lt;90,"Гос.задание по гос.услуге не выполнено")))</f>
        <v>Гос.задание по гос.услуге выполнено в полном объеме</v>
      </c>
    </row>
    <row r="169" spans="1:11" ht="49.5" customHeight="1">
      <c r="A169" s="105" t="s">
        <v>36</v>
      </c>
      <c r="B169" s="106"/>
      <c r="C169" s="106"/>
      <c r="D169" s="106"/>
      <c r="E169" s="106"/>
      <c r="F169" s="106"/>
      <c r="G169" s="106"/>
      <c r="H169" s="106"/>
      <c r="I169" s="106"/>
      <c r="J169" s="106"/>
      <c r="K169" s="107"/>
    </row>
    <row r="170" spans="1:11" ht="99" customHeight="1">
      <c r="A170" s="110" t="s">
        <v>16</v>
      </c>
      <c r="B170" s="20" t="s">
        <v>37</v>
      </c>
      <c r="C170" s="21" t="s">
        <v>17</v>
      </c>
      <c r="D170" s="22" t="s">
        <v>43</v>
      </c>
      <c r="E170" s="86">
        <v>0.2</v>
      </c>
      <c r="F170" s="87">
        <v>0.2</v>
      </c>
      <c r="G170" s="83" t="s">
        <v>50</v>
      </c>
      <c r="H170" s="83" t="s">
        <v>49</v>
      </c>
      <c r="I170" s="97">
        <f>IF(F170/E170*100&gt;100,100,F170/E170*100)</f>
        <v>100</v>
      </c>
      <c r="J170" s="66">
        <f>(I170+I171+I172+I173+I174+I175)/6</f>
        <v>100</v>
      </c>
      <c r="K170" s="25">
        <f>IF(E176=0,J170,(J170+J176)/2)</f>
        <v>100</v>
      </c>
    </row>
    <row r="171" spans="1:11" ht="72" customHeight="1">
      <c r="A171" s="111"/>
      <c r="B171" s="26" t="s">
        <v>38</v>
      </c>
      <c r="C171" s="27" t="s">
        <v>18</v>
      </c>
      <c r="D171" s="28" t="s">
        <v>19</v>
      </c>
      <c r="E171" s="81">
        <v>0</v>
      </c>
      <c r="F171" s="82">
        <v>0</v>
      </c>
      <c r="G171" s="83" t="s">
        <v>50</v>
      </c>
      <c r="H171" s="83" t="s">
        <v>51</v>
      </c>
      <c r="I171" s="69">
        <f>IF(F171=0,100,IF(F171&gt;5,89,90))</f>
        <v>100</v>
      </c>
      <c r="J171" s="30" t="str">
        <f>IF(J170&gt;=100,"Гос.задание по гос.услуге выполнено в полном объеме",IF(J170&gt;=90,"Гос.задание по гос.услуге выполнено",IF(J170&lt;90,"Гос.задание по гос.услуге не выполнено")))</f>
        <v>Гос.задание по гос.услуге выполнено в полном объеме</v>
      </c>
      <c r="K171" s="31" t="str">
        <f>IF(K170&gt;=100,"Гос.задание по гос.услуге выполнено в полном объеме",IF(K170&gt;=90,"Гос.задание по гос.услуге выполнено",IF(K170&lt;90,"Гос.задание по гос.услуге не выполнено")))</f>
        <v>Гос.задание по гос.услуге выполнено в полном объеме</v>
      </c>
    </row>
    <row r="172" spans="1:11" ht="81" customHeight="1">
      <c r="A172" s="111"/>
      <c r="B172" s="26" t="s">
        <v>57</v>
      </c>
      <c r="C172" s="27" t="s">
        <v>17</v>
      </c>
      <c r="D172" s="28" t="s">
        <v>45</v>
      </c>
      <c r="E172" s="81">
        <v>90</v>
      </c>
      <c r="F172" s="82">
        <v>96</v>
      </c>
      <c r="G172" s="83" t="s">
        <v>50</v>
      </c>
      <c r="H172" s="88" t="s">
        <v>75</v>
      </c>
      <c r="I172" s="69">
        <f>IF(F172/E172*100&gt;100,100,F172/E172*100)</f>
        <v>100</v>
      </c>
      <c r="J172" s="32"/>
      <c r="K172" s="33"/>
    </row>
    <row r="173" spans="1:11" ht="65.25" customHeight="1">
      <c r="A173" s="111"/>
      <c r="B173" s="26" t="s">
        <v>58</v>
      </c>
      <c r="C173" s="27" t="s">
        <v>17</v>
      </c>
      <c r="D173" s="28" t="s">
        <v>20</v>
      </c>
      <c r="E173" s="81">
        <v>70</v>
      </c>
      <c r="F173" s="82">
        <v>70</v>
      </c>
      <c r="G173" s="83" t="s">
        <v>76</v>
      </c>
      <c r="H173" s="88" t="s">
        <v>54</v>
      </c>
      <c r="I173" s="69">
        <f>IF(F173/E173*100&gt;100,100,F173/E173*100)</f>
        <v>100</v>
      </c>
      <c r="J173" s="32"/>
      <c r="K173" s="33"/>
    </row>
    <row r="174" spans="1:11" ht="88.5" customHeight="1">
      <c r="A174" s="111"/>
      <c r="B174" s="26" t="s">
        <v>79</v>
      </c>
      <c r="C174" s="27">
        <f>'[1]Лист1'!C172</f>
        <v>0</v>
      </c>
      <c r="D174" s="22" t="s">
        <v>80</v>
      </c>
      <c r="E174" s="86">
        <v>90</v>
      </c>
      <c r="F174" s="95">
        <v>99</v>
      </c>
      <c r="G174" s="83" t="s">
        <v>50</v>
      </c>
      <c r="H174" s="88" t="s">
        <v>81</v>
      </c>
      <c r="I174" s="98">
        <f>IF(F174/E174*100&gt;100,100,F174/E174*100)</f>
        <v>100</v>
      </c>
      <c r="J174" s="34"/>
      <c r="K174" s="35"/>
    </row>
    <row r="175" spans="1:11" ht="87.75" customHeight="1">
      <c r="A175" s="112"/>
      <c r="B175" s="26" t="s">
        <v>82</v>
      </c>
      <c r="C175" s="27" t="s">
        <v>17</v>
      </c>
      <c r="D175" s="28" t="s">
        <v>46</v>
      </c>
      <c r="E175" s="86">
        <v>95</v>
      </c>
      <c r="F175" s="95">
        <v>100</v>
      </c>
      <c r="G175" s="83" t="s">
        <v>78</v>
      </c>
      <c r="H175" s="88" t="s">
        <v>56</v>
      </c>
      <c r="I175" s="69">
        <f>IF(F175/E175*100&gt;100,100,F175/E175*100)</f>
        <v>100</v>
      </c>
      <c r="J175" s="34"/>
      <c r="K175" s="35"/>
    </row>
    <row r="176" spans="1:11" ht="76.5" customHeight="1" thickBot="1">
      <c r="A176" s="36" t="s">
        <v>21</v>
      </c>
      <c r="B176" s="37" t="s">
        <v>22</v>
      </c>
      <c r="C176" s="38" t="s">
        <v>23</v>
      </c>
      <c r="D176" s="38"/>
      <c r="E176" s="90">
        <v>2</v>
      </c>
      <c r="F176" s="91">
        <v>2</v>
      </c>
      <c r="G176" s="83" t="s">
        <v>50</v>
      </c>
      <c r="H176" s="83" t="s">
        <v>49</v>
      </c>
      <c r="I176" s="71">
        <f>IF(E176=0,0,IF(F176/E176*100&gt;110,110,F176/E176*100))</f>
        <v>100</v>
      </c>
      <c r="J176" s="40">
        <f>(I176)</f>
        <v>100</v>
      </c>
      <c r="K176" s="41" t="str">
        <f>IF(J176&gt;=100,"Гос.задание по гос.услуге выполнено в полном объеме",IF(J176&gt;=90,"Гос.задание по гос.услуге выполнено",IF(J176&lt;90,"Гос.задание по гос.услуге не выполнено")))</f>
        <v>Гос.задание по гос.услуге выполнено в полном объеме</v>
      </c>
    </row>
    <row r="177" spans="1:15" ht="29.25" customHeight="1">
      <c r="A177" s="116" t="s">
        <v>27</v>
      </c>
      <c r="B177" s="131"/>
      <c r="C177" s="131"/>
      <c r="D177" s="131"/>
      <c r="E177" s="131"/>
      <c r="F177" s="131"/>
      <c r="G177" s="131"/>
      <c r="H177" s="131"/>
      <c r="I177" s="131"/>
      <c r="J177" s="132"/>
      <c r="K177" s="44">
        <f>K7</f>
        <v>102.70833333333333</v>
      </c>
      <c r="L177" s="2"/>
      <c r="M177" s="2"/>
      <c r="N177" s="2"/>
      <c r="O177" s="2"/>
    </row>
    <row r="178" spans="1:15" ht="48" customHeight="1" thickBot="1">
      <c r="A178" s="133"/>
      <c r="B178" s="134"/>
      <c r="C178" s="134"/>
      <c r="D178" s="134"/>
      <c r="E178" s="134"/>
      <c r="F178" s="134"/>
      <c r="G178" s="134"/>
      <c r="H178" s="134"/>
      <c r="I178" s="134"/>
      <c r="J178" s="135"/>
      <c r="K178" s="45" t="str">
        <f>IF(K177&gt;=100,"Гос.задание выполнено в полном объеме",IF(K177&gt;=90,"Гос.задание выполнено",IF(K177&lt;90,"Гос.задание не выполнено")))</f>
        <v>Гос.задание выполнено в полном объеме</v>
      </c>
      <c r="L178" s="2"/>
      <c r="M178" s="2"/>
      <c r="N178" s="2"/>
      <c r="O178" s="2"/>
    </row>
    <row r="179" spans="1:15" ht="20.25" customHeight="1">
      <c r="A179" s="116" t="s">
        <v>28</v>
      </c>
      <c r="B179" s="131"/>
      <c r="C179" s="131"/>
      <c r="D179" s="131"/>
      <c r="E179" s="131"/>
      <c r="F179" s="131"/>
      <c r="G179" s="131"/>
      <c r="H179" s="131"/>
      <c r="I179" s="131"/>
      <c r="J179" s="132"/>
      <c r="K179" s="44">
        <f>K59</f>
        <v>101.87948436548741</v>
      </c>
      <c r="L179" s="2"/>
      <c r="M179" s="2"/>
      <c r="N179" s="2"/>
      <c r="O179" s="2"/>
    </row>
    <row r="180" spans="1:15" ht="48.75" customHeight="1" thickBot="1">
      <c r="A180" s="133"/>
      <c r="B180" s="134"/>
      <c r="C180" s="134"/>
      <c r="D180" s="134"/>
      <c r="E180" s="134"/>
      <c r="F180" s="134"/>
      <c r="G180" s="134"/>
      <c r="H180" s="134"/>
      <c r="I180" s="134"/>
      <c r="J180" s="135"/>
      <c r="K180" s="45" t="str">
        <f>IF(K179&gt;=100,"Гос.задание выполнено в полном объеме",IF(K179&gt;=90,"Гос.задание выполнено",IF(K179&lt;90,"Гос.задание не выполнено")))</f>
        <v>Гос.задание выполнено в полном объеме</v>
      </c>
      <c r="L180" s="2"/>
      <c r="M180" s="2"/>
      <c r="N180" s="2"/>
      <c r="O180" s="2"/>
    </row>
    <row r="181" spans="1:15" ht="20.25" customHeight="1">
      <c r="A181" s="116" t="s">
        <v>41</v>
      </c>
      <c r="B181" s="117"/>
      <c r="C181" s="117"/>
      <c r="D181" s="117"/>
      <c r="E181" s="117"/>
      <c r="F181" s="117"/>
      <c r="G181" s="117"/>
      <c r="H181" s="117"/>
      <c r="I181" s="117"/>
      <c r="J181" s="118"/>
      <c r="K181" s="44">
        <f>K127</f>
        <v>91.66666666666666</v>
      </c>
      <c r="L181" s="2"/>
      <c r="M181" s="2"/>
      <c r="N181" s="2"/>
      <c r="O181" s="2"/>
    </row>
    <row r="182" spans="1:15" ht="44.25" customHeight="1" thickBot="1">
      <c r="A182" s="119"/>
      <c r="B182" s="120"/>
      <c r="C182" s="120"/>
      <c r="D182" s="120"/>
      <c r="E182" s="120"/>
      <c r="F182" s="120"/>
      <c r="G182" s="120"/>
      <c r="H182" s="120"/>
      <c r="I182" s="120"/>
      <c r="J182" s="121"/>
      <c r="K182" s="45" t="str">
        <f>IF(K181&gt;=100,"Гос.задание выполнено в полном объеме",IF(K181&gt;=90,"Гос.задание выполнено",IF(K181&lt;90,"Гос.задание не выполнено")))</f>
        <v>Гос.задание выполнено</v>
      </c>
      <c r="L182" s="2"/>
      <c r="M182" s="2"/>
      <c r="N182" s="2"/>
      <c r="O182" s="2"/>
    </row>
    <row r="183" spans="1:15" ht="20.25" customHeight="1">
      <c r="A183" s="116" t="s">
        <v>73</v>
      </c>
      <c r="B183" s="131"/>
      <c r="C183" s="131"/>
      <c r="D183" s="131"/>
      <c r="E183" s="131"/>
      <c r="F183" s="131"/>
      <c r="G183" s="131"/>
      <c r="H183" s="131"/>
      <c r="I183" s="131"/>
      <c r="J183" s="132"/>
      <c r="K183" s="44">
        <f>K160</f>
        <v>100</v>
      </c>
      <c r="L183" s="2"/>
      <c r="M183" s="2"/>
      <c r="N183" s="2"/>
      <c r="O183" s="2"/>
    </row>
    <row r="184" spans="1:15" ht="48.75" customHeight="1" thickBot="1">
      <c r="A184" s="133"/>
      <c r="B184" s="134"/>
      <c r="C184" s="134"/>
      <c r="D184" s="134"/>
      <c r="E184" s="134"/>
      <c r="F184" s="134"/>
      <c r="G184" s="134"/>
      <c r="H184" s="134"/>
      <c r="I184" s="134"/>
      <c r="J184" s="135"/>
      <c r="K184" s="45" t="str">
        <f>IF(K183&gt;=100,"Гос.задание выполнено в полном объеме",IF(K183&gt;=90,"Гос.задание выполнено",IF(K183&lt;90,"Гос.задание не выполнено")))</f>
        <v>Гос.задание выполнено в полном объеме</v>
      </c>
      <c r="L184" s="2"/>
      <c r="M184" s="2"/>
      <c r="N184" s="2"/>
      <c r="O184" s="2"/>
    </row>
    <row r="187" spans="1:11" s="48" customFormat="1" ht="37.5">
      <c r="A187" s="47" t="s">
        <v>29</v>
      </c>
      <c r="B187" s="51" t="s">
        <v>64</v>
      </c>
      <c r="F187" s="56"/>
      <c r="J187" s="49"/>
      <c r="K187" s="50"/>
    </row>
    <row r="189" spans="1:2" ht="15">
      <c r="A189" s="4" t="s">
        <v>85</v>
      </c>
      <c r="B189" s="4" t="s">
        <v>84</v>
      </c>
    </row>
  </sheetData>
  <sheetProtection/>
  <mergeCells count="60">
    <mergeCell ref="A142:A145"/>
    <mergeCell ref="B127:J128"/>
    <mergeCell ref="A129:K129"/>
    <mergeCell ref="A130:A132"/>
    <mergeCell ref="A155:A158"/>
    <mergeCell ref="A154:K154"/>
    <mergeCell ref="A177:J178"/>
    <mergeCell ref="A135:K135"/>
    <mergeCell ref="A141:K141"/>
    <mergeCell ref="A147:K147"/>
    <mergeCell ref="A136:A139"/>
    <mergeCell ref="A148:A151"/>
    <mergeCell ref="A160:A161"/>
    <mergeCell ref="B160:J161"/>
    <mergeCell ref="A162:A167"/>
    <mergeCell ref="A169:K169"/>
    <mergeCell ref="A95:K95"/>
    <mergeCell ref="A96:A101"/>
    <mergeCell ref="A103:K103"/>
    <mergeCell ref="A104:A109"/>
    <mergeCell ref="A111:K111"/>
    <mergeCell ref="A112:A117"/>
    <mergeCell ref="A64:A69"/>
    <mergeCell ref="A119:K119"/>
    <mergeCell ref="A120:A125"/>
    <mergeCell ref="A127:A128"/>
    <mergeCell ref="A71:K71"/>
    <mergeCell ref="A72:A77"/>
    <mergeCell ref="A79:K79"/>
    <mergeCell ref="A80:A85"/>
    <mergeCell ref="A87:K87"/>
    <mergeCell ref="A88:A93"/>
    <mergeCell ref="A51:K51"/>
    <mergeCell ref="A52:A57"/>
    <mergeCell ref="A59:A60"/>
    <mergeCell ref="B59:J60"/>
    <mergeCell ref="A61:A62"/>
    <mergeCell ref="A63:K63"/>
    <mergeCell ref="A27:K27"/>
    <mergeCell ref="A28:A33"/>
    <mergeCell ref="A35:K35"/>
    <mergeCell ref="A36:A41"/>
    <mergeCell ref="A43:K43"/>
    <mergeCell ref="A44:A49"/>
    <mergeCell ref="B7:J8"/>
    <mergeCell ref="A9:A10"/>
    <mergeCell ref="A11:K11"/>
    <mergeCell ref="A12:A16"/>
    <mergeCell ref="A19:K19"/>
    <mergeCell ref="A20:A25"/>
    <mergeCell ref="A170:A175"/>
    <mergeCell ref="A183:J184"/>
    <mergeCell ref="A179:J180"/>
    <mergeCell ref="A181:J182"/>
    <mergeCell ref="A1:K1"/>
    <mergeCell ref="B3:C3"/>
    <mergeCell ref="G3:J3"/>
    <mergeCell ref="A5:K5"/>
    <mergeCell ref="A6:K6"/>
    <mergeCell ref="A7:A8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45" r:id="rId1"/>
  <ignoredErrors>
    <ignoredError sqref="I37 I29 I13 I45 I53 I73 I81 I89 I97 I105 I113 I163 I17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0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5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42" customWidth="1"/>
    <col min="11" max="11" width="23.57421875" style="43" customWidth="1"/>
    <col min="12" max="16384" width="9.140625" style="4" customWidth="1"/>
  </cols>
  <sheetData>
    <row r="1" spans="1:16" ht="30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52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125" t="s">
        <v>1</v>
      </c>
      <c r="C3" s="125"/>
      <c r="D3" s="57" t="s">
        <v>86</v>
      </c>
      <c r="E3" s="7">
        <v>20</v>
      </c>
      <c r="F3" s="53">
        <v>22</v>
      </c>
      <c r="G3" s="126" t="s">
        <v>2</v>
      </c>
      <c r="H3" s="126"/>
      <c r="I3" s="126"/>
      <c r="J3" s="126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27" t="s">
        <v>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2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 customHeight="1">
      <c r="A7" s="108" t="s">
        <v>24</v>
      </c>
      <c r="B7" s="122" t="s">
        <v>3</v>
      </c>
      <c r="C7" s="122"/>
      <c r="D7" s="122"/>
      <c r="E7" s="122"/>
      <c r="F7" s="122"/>
      <c r="G7" s="122"/>
      <c r="H7" s="122"/>
      <c r="I7" s="122"/>
      <c r="J7" s="122"/>
      <c r="K7" s="13">
        <f>(K12+K20+K28+K36+K44+K52)/6</f>
        <v>103.95833333333333</v>
      </c>
    </row>
    <row r="8" spans="1:11" ht="45" customHeight="1">
      <c r="A8" s="109"/>
      <c r="B8" s="123"/>
      <c r="C8" s="123"/>
      <c r="D8" s="123"/>
      <c r="E8" s="123"/>
      <c r="F8" s="123"/>
      <c r="G8" s="123"/>
      <c r="H8" s="123"/>
      <c r="I8" s="123"/>
      <c r="J8" s="123"/>
      <c r="K8" s="14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выполнено в полном объеме</v>
      </c>
    </row>
    <row r="9" spans="1:11" ht="75">
      <c r="A9" s="129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6" t="s">
        <v>14</v>
      </c>
    </row>
    <row r="10" spans="1:11" ht="15.75" thickBot="1">
      <c r="A10" s="130"/>
      <c r="B10" s="18">
        <v>1</v>
      </c>
      <c r="C10" s="18">
        <v>2</v>
      </c>
      <c r="D10" s="18">
        <v>3</v>
      </c>
      <c r="E10" s="18">
        <v>4</v>
      </c>
      <c r="F10" s="54">
        <v>5</v>
      </c>
      <c r="G10" s="18">
        <v>6</v>
      </c>
      <c r="H10" s="18">
        <v>7</v>
      </c>
      <c r="I10" s="18">
        <v>8</v>
      </c>
      <c r="J10" s="17">
        <v>9</v>
      </c>
      <c r="K10" s="19">
        <v>10</v>
      </c>
    </row>
    <row r="11" spans="1:11" ht="15.75">
      <c r="A11" s="105" t="s">
        <v>32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2" ht="97.5" customHeight="1">
      <c r="A12" s="110" t="s">
        <v>16</v>
      </c>
      <c r="B12" s="20" t="s">
        <v>37</v>
      </c>
      <c r="C12" s="21" t="s">
        <v>17</v>
      </c>
      <c r="D12" s="22" t="s">
        <v>43</v>
      </c>
      <c r="E12" s="86">
        <v>1.6</v>
      </c>
      <c r="F12" s="87">
        <v>1.9</v>
      </c>
      <c r="G12" s="83" t="s">
        <v>50</v>
      </c>
      <c r="H12" s="83" t="s">
        <v>49</v>
      </c>
      <c r="I12" s="97">
        <f>IF(F12/E12*100&gt;100,100,F12/E12*100)</f>
        <v>100</v>
      </c>
      <c r="J12" s="66">
        <f>(I12+I13+I14+I15+I16+I17)/6</f>
        <v>100</v>
      </c>
      <c r="K12" s="25">
        <f>IF(E18=0,J12,(J12+J18)/2)</f>
        <v>105</v>
      </c>
      <c r="L12" s="101"/>
    </row>
    <row r="13" spans="1:11" ht="70.5" customHeight="1">
      <c r="A13" s="111"/>
      <c r="B13" s="26" t="s">
        <v>38</v>
      </c>
      <c r="C13" s="27" t="s">
        <v>18</v>
      </c>
      <c r="D13" s="28" t="s">
        <v>19</v>
      </c>
      <c r="E13" s="81">
        <v>0</v>
      </c>
      <c r="F13" s="82">
        <v>0</v>
      </c>
      <c r="G13" s="83" t="s">
        <v>50</v>
      </c>
      <c r="H13" s="83" t="s">
        <v>51</v>
      </c>
      <c r="I13" s="69">
        <f>IF(F13=0,100,IF(F13&gt;5,89,90))</f>
        <v>100</v>
      </c>
      <c r="J13" s="30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 в полном объеме</v>
      </c>
      <c r="K13" s="31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 в полном объеме</v>
      </c>
    </row>
    <row r="14" spans="1:11" ht="84.75" customHeight="1">
      <c r="A14" s="111"/>
      <c r="B14" s="26" t="s">
        <v>57</v>
      </c>
      <c r="C14" s="27" t="s">
        <v>17</v>
      </c>
      <c r="D14" s="28" t="s">
        <v>45</v>
      </c>
      <c r="E14" s="81">
        <v>90</v>
      </c>
      <c r="F14" s="82">
        <v>96</v>
      </c>
      <c r="G14" s="83" t="s">
        <v>50</v>
      </c>
      <c r="H14" s="88" t="s">
        <v>75</v>
      </c>
      <c r="I14" s="69">
        <f>IF(F14/E14*100&gt;100,100,F14/E14*100)</f>
        <v>100</v>
      </c>
      <c r="J14" s="32"/>
      <c r="K14" s="33"/>
    </row>
    <row r="15" spans="1:11" ht="63.75" customHeight="1">
      <c r="A15" s="111"/>
      <c r="B15" s="26" t="s">
        <v>58</v>
      </c>
      <c r="C15" s="27" t="s">
        <v>17</v>
      </c>
      <c r="D15" s="28" t="s">
        <v>20</v>
      </c>
      <c r="E15" s="81">
        <v>70</v>
      </c>
      <c r="F15" s="94">
        <v>70</v>
      </c>
      <c r="G15" s="83" t="s">
        <v>76</v>
      </c>
      <c r="H15" s="88" t="s">
        <v>54</v>
      </c>
      <c r="I15" s="69">
        <f>IF(F15/E15*100&gt;100,100,F15/E15*100)</f>
        <v>100</v>
      </c>
      <c r="J15" s="32"/>
      <c r="K15" s="33"/>
    </row>
    <row r="16" spans="1:256" ht="87.75" customHeight="1">
      <c r="A16" s="112"/>
      <c r="B16" s="26" t="s">
        <v>79</v>
      </c>
      <c r="C16" s="27" t="str">
        <f>'[1]Лист1'!C14</f>
        <v>%</v>
      </c>
      <c r="D16" s="22" t="s">
        <v>80</v>
      </c>
      <c r="E16" s="86">
        <v>90</v>
      </c>
      <c r="F16" s="95">
        <v>99</v>
      </c>
      <c r="G16" s="83" t="s">
        <v>50</v>
      </c>
      <c r="H16" s="88" t="s">
        <v>81</v>
      </c>
      <c r="I16" s="69">
        <f>IF(F16/E16*100&gt;100,100,F16/E16*100)</f>
        <v>100</v>
      </c>
      <c r="J16" s="34"/>
      <c r="K16" s="35"/>
      <c r="AO16" s="4">
        <f>'[1]Лист1'!AO14</f>
        <v>0</v>
      </c>
      <c r="AP16" s="4">
        <f>'[1]Лист1'!AP14</f>
        <v>0</v>
      </c>
      <c r="AQ16" s="4">
        <f>'[1]Лист1'!AQ14</f>
        <v>0</v>
      </c>
      <c r="AR16" s="4">
        <f>'[1]Лист1'!AR14</f>
        <v>0</v>
      </c>
      <c r="AS16" s="4">
        <f>'[1]Лист1'!AS14</f>
        <v>0</v>
      </c>
      <c r="AT16" s="4">
        <f>'[1]Лист1'!AT14</f>
        <v>0</v>
      </c>
      <c r="AU16" s="4">
        <f>'[1]Лист1'!AU14</f>
        <v>0</v>
      </c>
      <c r="AV16" s="4">
        <f>'[1]Лист1'!AV14</f>
        <v>0</v>
      </c>
      <c r="AW16" s="4">
        <f>'[1]Лист1'!AW14</f>
        <v>0</v>
      </c>
      <c r="AX16" s="4">
        <f>'[1]Лист1'!AX14</f>
        <v>0</v>
      </c>
      <c r="AY16" s="4">
        <f>'[1]Лист1'!AY14</f>
        <v>0</v>
      </c>
      <c r="AZ16" s="4">
        <f>'[1]Лист1'!AZ14</f>
        <v>0</v>
      </c>
      <c r="BA16" s="4">
        <f>'[1]Лист1'!BA14</f>
        <v>0</v>
      </c>
      <c r="BB16" s="4">
        <f>'[1]Лист1'!BB14</f>
        <v>0</v>
      </c>
      <c r="BC16" s="4">
        <f>'[1]Лист1'!BC14</f>
        <v>0</v>
      </c>
      <c r="BD16" s="4">
        <f>'[1]Лист1'!BD14</f>
        <v>0</v>
      </c>
      <c r="BE16" s="4">
        <f>'[1]Лист1'!BE14</f>
        <v>0</v>
      </c>
      <c r="BF16" s="4">
        <f>'[1]Лист1'!BF14</f>
        <v>0</v>
      </c>
      <c r="BG16" s="4">
        <f>'[1]Лист1'!BG14</f>
        <v>0</v>
      </c>
      <c r="BH16" s="4">
        <f>'[1]Лист1'!BH14</f>
        <v>0</v>
      </c>
      <c r="BI16" s="4">
        <f>'[1]Лист1'!BI14</f>
        <v>0</v>
      </c>
      <c r="BJ16" s="4">
        <f>'[1]Лист1'!BJ14</f>
        <v>0</v>
      </c>
      <c r="BK16" s="4">
        <f>'[1]Лист1'!BK14</f>
        <v>0</v>
      </c>
      <c r="BL16" s="4">
        <f>'[1]Лист1'!BL14</f>
        <v>0</v>
      </c>
      <c r="BM16" s="4">
        <f>'[1]Лист1'!BM14</f>
        <v>0</v>
      </c>
      <c r="BN16" s="4">
        <f>'[1]Лист1'!BN14</f>
        <v>0</v>
      </c>
      <c r="BO16" s="4">
        <f>'[1]Лист1'!BO14</f>
        <v>0</v>
      </c>
      <c r="BP16" s="4">
        <f>'[1]Лист1'!BP14</f>
        <v>0</v>
      </c>
      <c r="BQ16" s="4">
        <f>'[1]Лист1'!BQ14</f>
        <v>0</v>
      </c>
      <c r="BR16" s="4">
        <f>'[1]Лист1'!BR14</f>
        <v>0</v>
      </c>
      <c r="BS16" s="4">
        <f>'[1]Лист1'!BS14</f>
        <v>0</v>
      </c>
      <c r="BT16" s="4">
        <f>'[1]Лист1'!BT14</f>
        <v>0</v>
      </c>
      <c r="BU16" s="4">
        <f>'[1]Лист1'!BU14</f>
        <v>0</v>
      </c>
      <c r="BV16" s="4">
        <f>'[1]Лист1'!BV14</f>
        <v>0</v>
      </c>
      <c r="BW16" s="4">
        <f>'[1]Лист1'!BW14</f>
        <v>0</v>
      </c>
      <c r="BX16" s="4">
        <f>'[1]Лист1'!BX14</f>
        <v>0</v>
      </c>
      <c r="BY16" s="4">
        <f>'[1]Лист1'!BY14</f>
        <v>0</v>
      </c>
      <c r="BZ16" s="4">
        <f>'[1]Лист1'!BZ14</f>
        <v>0</v>
      </c>
      <c r="CA16" s="4">
        <f>'[1]Лист1'!CA14</f>
        <v>0</v>
      </c>
      <c r="CB16" s="4">
        <f>'[1]Лист1'!CB14</f>
        <v>0</v>
      </c>
      <c r="CC16" s="4">
        <f>'[1]Лист1'!CC14</f>
        <v>0</v>
      </c>
      <c r="CD16" s="4">
        <f>'[1]Лист1'!CD14</f>
        <v>0</v>
      </c>
      <c r="CE16" s="4">
        <f>'[1]Лист1'!CE14</f>
        <v>0</v>
      </c>
      <c r="CF16" s="4">
        <f>'[1]Лист1'!CF14</f>
        <v>0</v>
      </c>
      <c r="CG16" s="4">
        <f>'[1]Лист1'!CG14</f>
        <v>0</v>
      </c>
      <c r="CH16" s="4">
        <f>'[1]Лист1'!CH14</f>
        <v>0</v>
      </c>
      <c r="CI16" s="4">
        <f>'[1]Лист1'!CI14</f>
        <v>0</v>
      </c>
      <c r="CJ16" s="4">
        <f>'[1]Лист1'!CJ14</f>
        <v>0</v>
      </c>
      <c r="CK16" s="4">
        <f>'[1]Лист1'!CK14</f>
        <v>0</v>
      </c>
      <c r="CL16" s="4">
        <f>'[1]Лист1'!CL14</f>
        <v>0</v>
      </c>
      <c r="CM16" s="4">
        <f>'[1]Лист1'!CM14</f>
        <v>0</v>
      </c>
      <c r="CN16" s="4">
        <f>'[1]Лист1'!CN14</f>
        <v>0</v>
      </c>
      <c r="CO16" s="4">
        <f>'[1]Лист1'!CO14</f>
        <v>0</v>
      </c>
      <c r="CP16" s="4">
        <f>'[1]Лист1'!CP14</f>
        <v>0</v>
      </c>
      <c r="CQ16" s="4">
        <f>'[1]Лист1'!CQ14</f>
        <v>0</v>
      </c>
      <c r="CR16" s="4">
        <f>'[1]Лист1'!CR14</f>
        <v>0</v>
      </c>
      <c r="CS16" s="4">
        <f>'[1]Лист1'!CS14</f>
        <v>0</v>
      </c>
      <c r="CT16" s="4">
        <f>'[1]Лист1'!CT14</f>
        <v>0</v>
      </c>
      <c r="CU16" s="4">
        <f>'[1]Лист1'!CU14</f>
        <v>0</v>
      </c>
      <c r="CV16" s="4">
        <f>'[1]Лист1'!CV14</f>
        <v>0</v>
      </c>
      <c r="CW16" s="4">
        <f>'[1]Лист1'!CW14</f>
        <v>0</v>
      </c>
      <c r="CX16" s="4">
        <f>'[1]Лист1'!CX14</f>
        <v>0</v>
      </c>
      <c r="CY16" s="4">
        <f>'[1]Лист1'!CY14</f>
        <v>0</v>
      </c>
      <c r="CZ16" s="4">
        <f>'[1]Лист1'!CZ14</f>
        <v>0</v>
      </c>
      <c r="DA16" s="4">
        <f>'[1]Лист1'!DA14</f>
        <v>0</v>
      </c>
      <c r="DB16" s="4">
        <f>'[1]Лист1'!DB14</f>
        <v>0</v>
      </c>
      <c r="DC16" s="4">
        <f>'[1]Лист1'!DC14</f>
        <v>0</v>
      </c>
      <c r="DD16" s="4">
        <f>'[1]Лист1'!DD14</f>
        <v>0</v>
      </c>
      <c r="DE16" s="4">
        <f>'[1]Лист1'!DE14</f>
        <v>0</v>
      </c>
      <c r="DF16" s="4">
        <f>'[1]Лист1'!DF14</f>
        <v>0</v>
      </c>
      <c r="DG16" s="4">
        <f>'[1]Лист1'!DG14</f>
        <v>0</v>
      </c>
      <c r="DH16" s="4">
        <f>'[1]Лист1'!DH14</f>
        <v>0</v>
      </c>
      <c r="DI16" s="4">
        <f>'[1]Лист1'!DI14</f>
        <v>0</v>
      </c>
      <c r="DJ16" s="4">
        <f>'[1]Лист1'!DJ14</f>
        <v>0</v>
      </c>
      <c r="DK16" s="4">
        <f>'[1]Лист1'!DK14</f>
        <v>0</v>
      </c>
      <c r="DL16" s="4">
        <f>'[1]Лист1'!DL14</f>
        <v>0</v>
      </c>
      <c r="DM16" s="4">
        <f>'[1]Лист1'!DM14</f>
        <v>0</v>
      </c>
      <c r="DN16" s="4">
        <f>'[1]Лист1'!DN14</f>
        <v>0</v>
      </c>
      <c r="DO16" s="4">
        <f>'[1]Лист1'!DO14</f>
        <v>0</v>
      </c>
      <c r="DP16" s="4">
        <f>'[1]Лист1'!DP14</f>
        <v>0</v>
      </c>
      <c r="DQ16" s="4">
        <f>'[1]Лист1'!DQ14</f>
        <v>0</v>
      </c>
      <c r="DR16" s="4">
        <f>'[1]Лист1'!DR14</f>
        <v>0</v>
      </c>
      <c r="DS16" s="4">
        <f>'[1]Лист1'!DS14</f>
        <v>0</v>
      </c>
      <c r="DT16" s="4">
        <f>'[1]Лист1'!DT14</f>
        <v>0</v>
      </c>
      <c r="DU16" s="4">
        <f>'[1]Лист1'!DU14</f>
        <v>0</v>
      </c>
      <c r="DV16" s="4">
        <f>'[1]Лист1'!DV14</f>
        <v>0</v>
      </c>
      <c r="DW16" s="4">
        <f>'[1]Лист1'!DW14</f>
        <v>0</v>
      </c>
      <c r="DX16" s="4">
        <f>'[1]Лист1'!DX14</f>
        <v>0</v>
      </c>
      <c r="DY16" s="4">
        <f>'[1]Лист1'!DY14</f>
        <v>0</v>
      </c>
      <c r="DZ16" s="4">
        <f>'[1]Лист1'!DZ14</f>
        <v>0</v>
      </c>
      <c r="EA16" s="4">
        <f>'[1]Лист1'!EA14</f>
        <v>0</v>
      </c>
      <c r="EB16" s="4">
        <f>'[1]Лист1'!EB14</f>
        <v>0</v>
      </c>
      <c r="EC16" s="4">
        <f>'[1]Лист1'!EC14</f>
        <v>0</v>
      </c>
      <c r="ED16" s="4">
        <f>'[1]Лист1'!ED14</f>
        <v>0</v>
      </c>
      <c r="EE16" s="4">
        <f>'[1]Лист1'!EE14</f>
        <v>0</v>
      </c>
      <c r="EF16" s="4">
        <f>'[1]Лист1'!EF14</f>
        <v>0</v>
      </c>
      <c r="EG16" s="4">
        <f>'[1]Лист1'!EG14</f>
        <v>0</v>
      </c>
      <c r="EH16" s="4">
        <f>'[1]Лист1'!EH14</f>
        <v>0</v>
      </c>
      <c r="EI16" s="4">
        <f>'[1]Лист1'!EI14</f>
        <v>0</v>
      </c>
      <c r="EJ16" s="4">
        <f>'[1]Лист1'!EJ14</f>
        <v>0</v>
      </c>
      <c r="EK16" s="4">
        <f>'[1]Лист1'!EK14</f>
        <v>0</v>
      </c>
      <c r="EL16" s="4">
        <f>'[1]Лист1'!EL14</f>
        <v>0</v>
      </c>
      <c r="EM16" s="4">
        <f>'[1]Лист1'!EM14</f>
        <v>0</v>
      </c>
      <c r="EN16" s="4">
        <f>'[1]Лист1'!EN14</f>
        <v>0</v>
      </c>
      <c r="EO16" s="4">
        <f>'[1]Лист1'!EO14</f>
        <v>0</v>
      </c>
      <c r="EP16" s="4">
        <f>'[1]Лист1'!EP14</f>
        <v>0</v>
      </c>
      <c r="EQ16" s="4">
        <f>'[1]Лист1'!EQ14</f>
        <v>0</v>
      </c>
      <c r="ER16" s="4">
        <f>'[1]Лист1'!ER14</f>
        <v>0</v>
      </c>
      <c r="ES16" s="4">
        <f>'[1]Лист1'!ES14</f>
        <v>0</v>
      </c>
      <c r="ET16" s="4">
        <f>'[1]Лист1'!ET14</f>
        <v>0</v>
      </c>
      <c r="EU16" s="4">
        <f>'[1]Лист1'!EU14</f>
        <v>0</v>
      </c>
      <c r="EV16" s="4">
        <f>'[1]Лист1'!EV14</f>
        <v>0</v>
      </c>
      <c r="EW16" s="4">
        <f>'[1]Лист1'!EW14</f>
        <v>0</v>
      </c>
      <c r="EX16" s="4">
        <f>'[1]Лист1'!EX14</f>
        <v>0</v>
      </c>
      <c r="EY16" s="4">
        <f>'[1]Лист1'!EY14</f>
        <v>0</v>
      </c>
      <c r="EZ16" s="4">
        <f>'[1]Лист1'!EZ14</f>
        <v>0</v>
      </c>
      <c r="FA16" s="4">
        <f>'[1]Лист1'!FA14</f>
        <v>0</v>
      </c>
      <c r="FB16" s="4">
        <f>'[1]Лист1'!FB14</f>
        <v>0</v>
      </c>
      <c r="FC16" s="4">
        <f>'[1]Лист1'!FC14</f>
        <v>0</v>
      </c>
      <c r="FD16" s="4">
        <f>'[1]Лист1'!FD14</f>
        <v>0</v>
      </c>
      <c r="FE16" s="4">
        <f>'[1]Лист1'!FE14</f>
        <v>0</v>
      </c>
      <c r="FF16" s="4">
        <f>'[1]Лист1'!FF14</f>
        <v>0</v>
      </c>
      <c r="FG16" s="4">
        <f>'[1]Лист1'!FG14</f>
        <v>0</v>
      </c>
      <c r="FH16" s="4">
        <f>'[1]Лист1'!FH14</f>
        <v>0</v>
      </c>
      <c r="FI16" s="4">
        <f>'[1]Лист1'!FI14</f>
        <v>0</v>
      </c>
      <c r="FJ16" s="4">
        <f>'[1]Лист1'!FJ14</f>
        <v>0</v>
      </c>
      <c r="FK16" s="4">
        <f>'[1]Лист1'!FK14</f>
        <v>0</v>
      </c>
      <c r="FL16" s="4">
        <f>'[1]Лист1'!FL14</f>
        <v>0</v>
      </c>
      <c r="FM16" s="4">
        <f>'[1]Лист1'!FM14</f>
        <v>0</v>
      </c>
      <c r="FN16" s="4">
        <f>'[1]Лист1'!FN14</f>
        <v>0</v>
      </c>
      <c r="FO16" s="4">
        <f>'[1]Лист1'!FO14</f>
        <v>0</v>
      </c>
      <c r="FP16" s="4">
        <f>'[1]Лист1'!FP14</f>
        <v>0</v>
      </c>
      <c r="FQ16" s="4">
        <f>'[1]Лист1'!FQ14</f>
        <v>0</v>
      </c>
      <c r="FR16" s="4">
        <f>'[1]Лист1'!FR14</f>
        <v>0</v>
      </c>
      <c r="FS16" s="4">
        <f>'[1]Лист1'!FS14</f>
        <v>0</v>
      </c>
      <c r="FT16" s="4">
        <f>'[1]Лист1'!FT14</f>
        <v>0</v>
      </c>
      <c r="FU16" s="4">
        <f>'[1]Лист1'!FU14</f>
        <v>0</v>
      </c>
      <c r="FV16" s="4">
        <f>'[1]Лист1'!FV14</f>
        <v>0</v>
      </c>
      <c r="FW16" s="4">
        <f>'[1]Лист1'!FW14</f>
        <v>0</v>
      </c>
      <c r="FX16" s="4">
        <f>'[1]Лист1'!FX14</f>
        <v>0</v>
      </c>
      <c r="FY16" s="4">
        <f>'[1]Лист1'!FY14</f>
        <v>0</v>
      </c>
      <c r="FZ16" s="4">
        <f>'[1]Лист1'!FZ14</f>
        <v>0</v>
      </c>
      <c r="GA16" s="4">
        <f>'[1]Лист1'!GA14</f>
        <v>0</v>
      </c>
      <c r="GB16" s="4">
        <f>'[1]Лист1'!GB14</f>
        <v>0</v>
      </c>
      <c r="GC16" s="4">
        <f>'[1]Лист1'!GC14</f>
        <v>0</v>
      </c>
      <c r="GD16" s="4">
        <f>'[1]Лист1'!GD14</f>
        <v>0</v>
      </c>
      <c r="GE16" s="4">
        <f>'[1]Лист1'!GE14</f>
        <v>0</v>
      </c>
      <c r="GF16" s="4">
        <f>'[1]Лист1'!GF14</f>
        <v>0</v>
      </c>
      <c r="GG16" s="4">
        <f>'[1]Лист1'!GG14</f>
        <v>0</v>
      </c>
      <c r="GH16" s="4">
        <f>'[1]Лист1'!GH14</f>
        <v>0</v>
      </c>
      <c r="GI16" s="4">
        <f>'[1]Лист1'!GI14</f>
        <v>0</v>
      </c>
      <c r="GJ16" s="4">
        <f>'[1]Лист1'!GJ14</f>
        <v>0</v>
      </c>
      <c r="GK16" s="4">
        <f>'[1]Лист1'!GK14</f>
        <v>0</v>
      </c>
      <c r="GL16" s="4">
        <f>'[1]Лист1'!GL14</f>
        <v>0</v>
      </c>
      <c r="GM16" s="4">
        <f>'[1]Лист1'!GM14</f>
        <v>0</v>
      </c>
      <c r="GN16" s="4">
        <f>'[1]Лист1'!GN14</f>
        <v>0</v>
      </c>
      <c r="GO16" s="4">
        <f>'[1]Лист1'!GO14</f>
        <v>0</v>
      </c>
      <c r="GP16" s="4">
        <f>'[1]Лист1'!GP14</f>
        <v>0</v>
      </c>
      <c r="GQ16" s="4">
        <f>'[1]Лист1'!GQ14</f>
        <v>0</v>
      </c>
      <c r="GR16" s="4">
        <f>'[1]Лист1'!GR14</f>
        <v>0</v>
      </c>
      <c r="GS16" s="4">
        <f>'[1]Лист1'!GS14</f>
        <v>0</v>
      </c>
      <c r="GT16" s="4">
        <f>'[1]Лист1'!GT14</f>
        <v>0</v>
      </c>
      <c r="GU16" s="4">
        <f>'[1]Лист1'!GU14</f>
        <v>0</v>
      </c>
      <c r="GV16" s="4">
        <f>'[1]Лист1'!GV14</f>
        <v>0</v>
      </c>
      <c r="GW16" s="4">
        <f>'[1]Лист1'!GW14</f>
        <v>0</v>
      </c>
      <c r="GX16" s="4">
        <f>'[1]Лист1'!GX14</f>
        <v>0</v>
      </c>
      <c r="GY16" s="4">
        <f>'[1]Лист1'!GY14</f>
        <v>0</v>
      </c>
      <c r="GZ16" s="4">
        <f>'[1]Лист1'!GZ14</f>
        <v>0</v>
      </c>
      <c r="HA16" s="4">
        <f>'[1]Лист1'!HA14</f>
        <v>0</v>
      </c>
      <c r="HB16" s="4">
        <f>'[1]Лист1'!HB14</f>
        <v>0</v>
      </c>
      <c r="HC16" s="4">
        <f>'[1]Лист1'!HC14</f>
        <v>0</v>
      </c>
      <c r="HD16" s="4">
        <f>'[1]Лист1'!HD14</f>
        <v>0</v>
      </c>
      <c r="HE16" s="4">
        <f>'[1]Лист1'!HE14</f>
        <v>0</v>
      </c>
      <c r="HF16" s="4">
        <f>'[1]Лист1'!HF14</f>
        <v>0</v>
      </c>
      <c r="HG16" s="4">
        <f>'[1]Лист1'!HG14</f>
        <v>0</v>
      </c>
      <c r="HH16" s="4">
        <f>'[1]Лист1'!HH14</f>
        <v>0</v>
      </c>
      <c r="HI16" s="4">
        <f>'[1]Лист1'!HI14</f>
        <v>0</v>
      </c>
      <c r="HJ16" s="4">
        <f>'[1]Лист1'!HJ14</f>
        <v>0</v>
      </c>
      <c r="HK16" s="4">
        <f>'[1]Лист1'!HK14</f>
        <v>0</v>
      </c>
      <c r="HL16" s="4">
        <f>'[1]Лист1'!HL14</f>
        <v>0</v>
      </c>
      <c r="HM16" s="4">
        <f>'[1]Лист1'!HM14</f>
        <v>0</v>
      </c>
      <c r="HN16" s="4">
        <f>'[1]Лист1'!HN14</f>
        <v>0</v>
      </c>
      <c r="HO16" s="4">
        <f>'[1]Лист1'!HO14</f>
        <v>0</v>
      </c>
      <c r="HP16" s="4">
        <f>'[1]Лист1'!HP14</f>
        <v>0</v>
      </c>
      <c r="HQ16" s="4">
        <f>'[1]Лист1'!HQ14</f>
        <v>0</v>
      </c>
      <c r="HR16" s="4">
        <f>'[1]Лист1'!HR14</f>
        <v>0</v>
      </c>
      <c r="HS16" s="4">
        <f>'[1]Лист1'!HS14</f>
        <v>0</v>
      </c>
      <c r="HT16" s="4">
        <f>'[1]Лист1'!HT14</f>
        <v>0</v>
      </c>
      <c r="HU16" s="4">
        <f>'[1]Лист1'!HU14</f>
        <v>0</v>
      </c>
      <c r="HV16" s="4">
        <f>'[1]Лист1'!HV14</f>
        <v>0</v>
      </c>
      <c r="HW16" s="4">
        <f>'[1]Лист1'!HW14</f>
        <v>0</v>
      </c>
      <c r="HX16" s="4">
        <f>'[1]Лист1'!HX14</f>
        <v>0</v>
      </c>
      <c r="HY16" s="4">
        <f>'[1]Лист1'!HY14</f>
        <v>0</v>
      </c>
      <c r="HZ16" s="4">
        <f>'[1]Лист1'!HZ14</f>
        <v>0</v>
      </c>
      <c r="IA16" s="4">
        <f>'[1]Лист1'!IA14</f>
        <v>0</v>
      </c>
      <c r="IB16" s="4">
        <f>'[1]Лист1'!IB14</f>
        <v>0</v>
      </c>
      <c r="IC16" s="4">
        <f>'[1]Лист1'!IC14</f>
        <v>0</v>
      </c>
      <c r="ID16" s="4">
        <f>'[1]Лист1'!ID14</f>
        <v>0</v>
      </c>
      <c r="IE16" s="4">
        <f>'[1]Лист1'!IE14</f>
        <v>0</v>
      </c>
      <c r="IF16" s="4">
        <f>'[1]Лист1'!IF14</f>
        <v>0</v>
      </c>
      <c r="IG16" s="4">
        <f>'[1]Лист1'!IG14</f>
        <v>0</v>
      </c>
      <c r="IH16" s="4">
        <f>'[1]Лист1'!IH14</f>
        <v>0</v>
      </c>
      <c r="II16" s="4">
        <f>'[1]Лист1'!II14</f>
        <v>0</v>
      </c>
      <c r="IJ16" s="4">
        <f>'[1]Лист1'!IJ14</f>
        <v>0</v>
      </c>
      <c r="IK16" s="4">
        <f>'[1]Лист1'!IK14</f>
        <v>0</v>
      </c>
      <c r="IL16" s="4">
        <f>'[1]Лист1'!IL14</f>
        <v>0</v>
      </c>
      <c r="IM16" s="4">
        <f>'[1]Лист1'!IM14</f>
        <v>0</v>
      </c>
      <c r="IN16" s="4">
        <f>'[1]Лист1'!IN14</f>
        <v>0</v>
      </c>
      <c r="IO16" s="4">
        <f>'[1]Лист1'!IO14</f>
        <v>0</v>
      </c>
      <c r="IP16" s="4">
        <f>'[1]Лист1'!IP14</f>
        <v>0</v>
      </c>
      <c r="IQ16" s="4">
        <f>'[1]Лист1'!IQ14</f>
        <v>0</v>
      </c>
      <c r="IR16" s="4">
        <f>'[1]Лист1'!IR14</f>
        <v>0</v>
      </c>
      <c r="IS16" s="4">
        <f>'[1]Лист1'!IS14</f>
        <v>0</v>
      </c>
      <c r="IT16" s="4">
        <f>'[1]Лист1'!IT14</f>
        <v>0</v>
      </c>
      <c r="IU16" s="4">
        <f>'[1]Лист1'!IU14</f>
        <v>0</v>
      </c>
      <c r="IV16" s="4">
        <f>'[1]Лист1'!IV14</f>
        <v>0</v>
      </c>
    </row>
    <row r="17" spans="1:11" ht="87.75" customHeight="1">
      <c r="A17" s="84"/>
      <c r="B17" s="26" t="s">
        <v>82</v>
      </c>
      <c r="C17" s="27" t="s">
        <v>17</v>
      </c>
      <c r="D17" s="28" t="s">
        <v>46</v>
      </c>
      <c r="E17" s="86">
        <v>95</v>
      </c>
      <c r="F17" s="95">
        <v>100</v>
      </c>
      <c r="G17" s="83" t="s">
        <v>78</v>
      </c>
      <c r="H17" s="88" t="s">
        <v>56</v>
      </c>
      <c r="I17" s="69">
        <f>IF(F17/E17*100&gt;100,100,F17/E17*100)</f>
        <v>100</v>
      </c>
      <c r="J17" s="34"/>
      <c r="K17" s="35"/>
    </row>
    <row r="18" spans="1:11" ht="47.25" customHeight="1" thickBot="1">
      <c r="A18" s="36" t="s">
        <v>21</v>
      </c>
      <c r="B18" s="37" t="s">
        <v>22</v>
      </c>
      <c r="C18" s="38" t="s">
        <v>23</v>
      </c>
      <c r="D18" s="38"/>
      <c r="E18" s="90">
        <v>16</v>
      </c>
      <c r="F18" s="91">
        <v>20</v>
      </c>
      <c r="G18" s="83" t="s">
        <v>50</v>
      </c>
      <c r="H18" s="83" t="s">
        <v>49</v>
      </c>
      <c r="I18" s="71">
        <f>IF(E18=0,0,IF(F18/E18*100&gt;110,110,F18/E18*100))</f>
        <v>110</v>
      </c>
      <c r="J18" s="40">
        <f>(I18)</f>
        <v>110</v>
      </c>
      <c r="K18" s="41" t="str">
        <f>IF(J18&gt;=100,"Гос.задание по гос.услуге выполнено в полном объеме",IF(J18&gt;=90,"Гос.задание по гос.услуге выполнено",IF(J18&lt;90,"Гос.задание по гос.услуге не выполнено")))</f>
        <v>Гос.задание по гос.услуге выполнено в полном объеме</v>
      </c>
    </row>
    <row r="19" spans="1:11" ht="34.5" customHeight="1">
      <c r="A19" s="113" t="s">
        <v>39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5"/>
    </row>
    <row r="20" spans="1:11" ht="84" customHeight="1">
      <c r="A20" s="110" t="s">
        <v>16</v>
      </c>
      <c r="B20" s="20" t="s">
        <v>37</v>
      </c>
      <c r="C20" s="21" t="s">
        <v>17</v>
      </c>
      <c r="D20" s="22" t="s">
        <v>43</v>
      </c>
      <c r="E20" s="86">
        <v>0.3</v>
      </c>
      <c r="F20" s="87">
        <v>0.3</v>
      </c>
      <c r="G20" s="83" t="s">
        <v>50</v>
      </c>
      <c r="H20" s="83" t="s">
        <v>49</v>
      </c>
      <c r="I20" s="68">
        <v>100</v>
      </c>
      <c r="J20" s="66">
        <f>(I20+I21+I22+I23+I24+I25)/6</f>
        <v>100</v>
      </c>
      <c r="K20" s="25">
        <f>IF(E27=0,J20,(J20+J27)/2)</f>
        <v>100</v>
      </c>
    </row>
    <row r="21" spans="1:11" ht="70.5" customHeight="1">
      <c r="A21" s="111"/>
      <c r="B21" s="26" t="s">
        <v>38</v>
      </c>
      <c r="C21" s="27" t="s">
        <v>18</v>
      </c>
      <c r="D21" s="28" t="s">
        <v>19</v>
      </c>
      <c r="E21" s="81">
        <v>0</v>
      </c>
      <c r="F21" s="82">
        <v>0</v>
      </c>
      <c r="G21" s="83" t="s">
        <v>50</v>
      </c>
      <c r="H21" s="83" t="s">
        <v>51</v>
      </c>
      <c r="I21" s="69">
        <f>IF(F21=0,100,IF(F21&gt;5,89,90))</f>
        <v>100</v>
      </c>
      <c r="J21" s="30" t="str">
        <f>IF(J20&gt;=100,"Гос.задание по гос.услуге выполнено в полном объеме",IF(J20&gt;=90,"Гос.задание по гос.услуге выполнено",IF(J20&lt;90,"Гос.задание по гос.услуге не выполнено")))</f>
        <v>Гос.задание по гос.услуге выполнено в полном объеме</v>
      </c>
      <c r="K21" s="31" t="str">
        <f>IF(K20&gt;=100,"Гос.задание по гос.услуге выполнено в полном объеме",IF(K20&gt;=90,"Гос.задание по гос.услуге выполнено",IF(K20&lt;90,"Гос.задание по гос.услуге не выполнено")))</f>
        <v>Гос.задание по гос.услуге выполнено в полном объеме</v>
      </c>
    </row>
    <row r="22" spans="1:11" ht="84.75" customHeight="1">
      <c r="A22" s="111"/>
      <c r="B22" s="26" t="s">
        <v>57</v>
      </c>
      <c r="C22" s="27" t="s">
        <v>17</v>
      </c>
      <c r="D22" s="28" t="s">
        <v>45</v>
      </c>
      <c r="E22" s="81">
        <v>90</v>
      </c>
      <c r="F22" s="82">
        <v>96</v>
      </c>
      <c r="G22" s="83" t="s">
        <v>50</v>
      </c>
      <c r="H22" s="88" t="s">
        <v>75</v>
      </c>
      <c r="I22" s="69">
        <f>IF(F22/E22*100&gt;100,100,F22/E22*100)</f>
        <v>100</v>
      </c>
      <c r="J22" s="32"/>
      <c r="K22" s="33"/>
    </row>
    <row r="23" spans="1:11" ht="45.75" customHeight="1">
      <c r="A23" s="111"/>
      <c r="B23" s="26" t="s">
        <v>58</v>
      </c>
      <c r="C23" s="27" t="s">
        <v>17</v>
      </c>
      <c r="D23" s="28" t="s">
        <v>20</v>
      </c>
      <c r="E23" s="81">
        <v>70</v>
      </c>
      <c r="F23" s="94">
        <v>70</v>
      </c>
      <c r="G23" s="83" t="s">
        <v>76</v>
      </c>
      <c r="H23" s="88" t="s">
        <v>54</v>
      </c>
      <c r="I23" s="69">
        <f>IF(F23/E23*100&gt;100,100,F23/E23*100)</f>
        <v>100</v>
      </c>
      <c r="J23" s="32"/>
      <c r="K23" s="33"/>
    </row>
    <row r="24" spans="1:11" ht="62.25" customHeight="1">
      <c r="A24" s="111"/>
      <c r="B24" s="26" t="s">
        <v>79</v>
      </c>
      <c r="C24" s="27" t="str">
        <f>'[1]Лист1'!C22</f>
        <v>%</v>
      </c>
      <c r="D24" s="22" t="s">
        <v>80</v>
      </c>
      <c r="E24" s="86">
        <v>90</v>
      </c>
      <c r="F24" s="95">
        <v>99</v>
      </c>
      <c r="G24" s="83" t="s">
        <v>50</v>
      </c>
      <c r="H24" s="88" t="s">
        <v>81</v>
      </c>
      <c r="I24" s="69">
        <f>IF(F24/E24*100&gt;100,100,F24/E24*100)</f>
        <v>100</v>
      </c>
      <c r="J24" s="34"/>
      <c r="K24" s="35"/>
    </row>
    <row r="25" spans="1:11" ht="86.25" customHeight="1">
      <c r="A25" s="112"/>
      <c r="B25" s="26" t="s">
        <v>82</v>
      </c>
      <c r="C25" s="27" t="s">
        <v>17</v>
      </c>
      <c r="D25" s="28" t="s">
        <v>46</v>
      </c>
      <c r="E25" s="86">
        <v>95</v>
      </c>
      <c r="F25" s="95">
        <v>100</v>
      </c>
      <c r="G25" s="83" t="s">
        <v>78</v>
      </c>
      <c r="H25" s="88" t="s">
        <v>56</v>
      </c>
      <c r="I25" s="69">
        <f>IF(F25/E25*100&gt;100,100,F25/E25*100)</f>
        <v>100</v>
      </c>
      <c r="J25" s="34"/>
      <c r="K25" s="35"/>
    </row>
    <row r="26" spans="1:11" ht="84" customHeight="1" thickBot="1">
      <c r="A26" s="36" t="s">
        <v>21</v>
      </c>
      <c r="B26" s="37" t="s">
        <v>22</v>
      </c>
      <c r="C26" s="38" t="s">
        <v>23</v>
      </c>
      <c r="D26" s="38"/>
      <c r="E26" s="90">
        <v>3</v>
      </c>
      <c r="F26" s="91">
        <v>3</v>
      </c>
      <c r="G26" s="83" t="s">
        <v>50</v>
      </c>
      <c r="H26" s="83" t="s">
        <v>49</v>
      </c>
      <c r="I26" s="71">
        <v>100</v>
      </c>
      <c r="J26" s="40">
        <f>(I26)</f>
        <v>100</v>
      </c>
      <c r="K26" s="41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выполнено в полном объеме</v>
      </c>
    </row>
    <row r="27" spans="1:11" ht="30" customHeight="1">
      <c r="A27" s="113" t="s">
        <v>33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</row>
    <row r="28" spans="1:11" ht="87.75" customHeight="1">
      <c r="A28" s="110" t="s">
        <v>16</v>
      </c>
      <c r="B28" s="20" t="s">
        <v>37</v>
      </c>
      <c r="C28" s="21" t="s">
        <v>17</v>
      </c>
      <c r="D28" s="22" t="s">
        <v>43</v>
      </c>
      <c r="E28" s="86">
        <v>0.1</v>
      </c>
      <c r="F28" s="87">
        <v>0.2</v>
      </c>
      <c r="G28" s="83" t="s">
        <v>50</v>
      </c>
      <c r="H28" s="83" t="s">
        <v>49</v>
      </c>
      <c r="I28" s="23">
        <f>IF(F28/E28*100&gt;100,100,F28/E28*100)</f>
        <v>100</v>
      </c>
      <c r="J28" s="66">
        <f>(I28+I29+I30+I31+I32+I33)/6</f>
        <v>100</v>
      </c>
      <c r="K28" s="25">
        <f>IF(E34=0,J28,(J28+J34)/2)</f>
        <v>105</v>
      </c>
    </row>
    <row r="29" spans="1:11" ht="70.5" customHeight="1">
      <c r="A29" s="111"/>
      <c r="B29" s="26" t="s">
        <v>38</v>
      </c>
      <c r="C29" s="27" t="s">
        <v>18</v>
      </c>
      <c r="D29" s="28" t="s">
        <v>19</v>
      </c>
      <c r="E29" s="81">
        <v>0</v>
      </c>
      <c r="F29" s="82">
        <v>0</v>
      </c>
      <c r="G29" s="83" t="s">
        <v>50</v>
      </c>
      <c r="H29" s="83" t="s">
        <v>51</v>
      </c>
      <c r="I29" s="99">
        <f>IF(F29=0,100,IF(F29&gt;5,89,90))</f>
        <v>100</v>
      </c>
      <c r="J29" s="30" t="str">
        <f>IF(J28&gt;=100,"Гос.задание по гос.услуге выполнено в полном объеме",IF(J28&gt;=90,"Гос.задание по гос.услуге выполнено",IF(J28&lt;90,"Гос.задание по гос.услуге не выполнено")))</f>
        <v>Гос.задание по гос.услуге выполнено в полном объеме</v>
      </c>
      <c r="K29" s="31" t="str">
        <f>IF(K28&gt;=100,"Гос.задание по гос.услуге выполнено в полном объеме",IF(K28&gt;=90,"Гос.задание по гос.услуге выполнено",IF(K28&lt;90,"Гос.задание по гос.услуге не выполнено")))</f>
        <v>Гос.задание по гос.услуге выполнено в полном объеме</v>
      </c>
    </row>
    <row r="30" spans="1:11" ht="85.5" customHeight="1">
      <c r="A30" s="111"/>
      <c r="B30" s="26" t="s">
        <v>57</v>
      </c>
      <c r="C30" s="27" t="s">
        <v>17</v>
      </c>
      <c r="D30" s="28" t="s">
        <v>45</v>
      </c>
      <c r="E30" s="81">
        <v>90</v>
      </c>
      <c r="F30" s="82">
        <v>96</v>
      </c>
      <c r="G30" s="83" t="s">
        <v>50</v>
      </c>
      <c r="H30" s="88" t="s">
        <v>75</v>
      </c>
      <c r="I30" s="69">
        <f>IF(F30/E30*100&gt;100,100,F30/E30*100)</f>
        <v>100</v>
      </c>
      <c r="J30" s="32"/>
      <c r="K30" s="33"/>
    </row>
    <row r="31" spans="1:11" ht="88.5" customHeight="1">
      <c r="A31" s="111"/>
      <c r="B31" s="26" t="s">
        <v>58</v>
      </c>
      <c r="C31" s="27" t="s">
        <v>17</v>
      </c>
      <c r="D31" s="28" t="s">
        <v>20</v>
      </c>
      <c r="E31" s="81">
        <v>70</v>
      </c>
      <c r="F31" s="94">
        <v>70</v>
      </c>
      <c r="G31" s="83" t="s">
        <v>76</v>
      </c>
      <c r="H31" s="88" t="s">
        <v>54</v>
      </c>
      <c r="I31" s="69">
        <f>IF(F31/E31*100&gt;100,100,F31/E31*100)</f>
        <v>100</v>
      </c>
      <c r="J31" s="32"/>
      <c r="K31" s="33"/>
    </row>
    <row r="32" spans="1:11" ht="88.5" customHeight="1">
      <c r="A32" s="111"/>
      <c r="B32" s="26" t="s">
        <v>79</v>
      </c>
      <c r="C32" s="27" t="str">
        <f>'[1]Лист1'!C30</f>
        <v>%</v>
      </c>
      <c r="D32" s="22" t="s">
        <v>80</v>
      </c>
      <c r="E32" s="86">
        <v>90</v>
      </c>
      <c r="F32" s="95">
        <v>99</v>
      </c>
      <c r="G32" s="83" t="s">
        <v>50</v>
      </c>
      <c r="H32" s="88" t="s">
        <v>81</v>
      </c>
      <c r="I32" s="98">
        <f>IF(F32/E32*100&gt;100,100,F32/E32*100)</f>
        <v>100</v>
      </c>
      <c r="J32" s="34"/>
      <c r="K32" s="35"/>
    </row>
    <row r="33" spans="1:11" ht="88.5" customHeight="1">
      <c r="A33" s="112"/>
      <c r="B33" s="26" t="s">
        <v>82</v>
      </c>
      <c r="C33" s="27" t="s">
        <v>17</v>
      </c>
      <c r="D33" s="28" t="s">
        <v>46</v>
      </c>
      <c r="E33" s="86">
        <v>95</v>
      </c>
      <c r="F33" s="95">
        <v>100</v>
      </c>
      <c r="G33" s="83" t="s">
        <v>78</v>
      </c>
      <c r="H33" s="88" t="s">
        <v>56</v>
      </c>
      <c r="I33" s="69">
        <f>IF(F33/E33*100&gt;100,100,F33/E33*100)</f>
        <v>100</v>
      </c>
      <c r="J33" s="34"/>
      <c r="K33" s="35"/>
    </row>
    <row r="34" spans="1:11" ht="73.5" customHeight="1" thickBot="1">
      <c r="A34" s="36" t="s">
        <v>21</v>
      </c>
      <c r="B34" s="37" t="s">
        <v>22</v>
      </c>
      <c r="C34" s="38" t="s">
        <v>23</v>
      </c>
      <c r="D34" s="38"/>
      <c r="E34" s="90">
        <v>1</v>
      </c>
      <c r="F34" s="91">
        <v>2</v>
      </c>
      <c r="G34" s="83" t="s">
        <v>50</v>
      </c>
      <c r="H34" s="83" t="s">
        <v>49</v>
      </c>
      <c r="I34" s="71">
        <f>IF(E34=0,0,IF(F34/E34*100&gt;110,110,F34/E34*100))</f>
        <v>110</v>
      </c>
      <c r="J34" s="40">
        <f>(I34)</f>
        <v>110</v>
      </c>
      <c r="K34" s="41" t="str">
        <f>IF(J34&gt;=100,"Гос.задание по гос.услуге выполнено в полном объеме",IF(J34&gt;=90,"Гос.задание по гос.услуге выполнено",IF(J34&lt;90,"Гос.задание по гос.услуге не выполнено")))</f>
        <v>Гос.задание по гос.услуге выполнено в полном объеме</v>
      </c>
    </row>
    <row r="35" spans="1:11" ht="15.75">
      <c r="A35" s="105" t="s">
        <v>34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7"/>
    </row>
    <row r="36" spans="1:11" ht="102.75" customHeight="1">
      <c r="A36" s="110" t="s">
        <v>16</v>
      </c>
      <c r="B36" s="20" t="s">
        <v>37</v>
      </c>
      <c r="C36" s="21" t="s">
        <v>17</v>
      </c>
      <c r="D36" s="22" t="s">
        <v>43</v>
      </c>
      <c r="E36" s="86">
        <v>0.4</v>
      </c>
      <c r="F36" s="87">
        <v>0.5</v>
      </c>
      <c r="G36" s="83" t="s">
        <v>50</v>
      </c>
      <c r="H36" s="83" t="s">
        <v>49</v>
      </c>
      <c r="I36" s="97">
        <f>IF(F36/E36*100&gt;100,100,F36/E36*100)</f>
        <v>100</v>
      </c>
      <c r="J36" s="66">
        <f>(I36+I37+I38+I39+I40+I41)/6</f>
        <v>100</v>
      </c>
      <c r="K36" s="25">
        <f>IF(E42=0,J36,(J36+J42)/2)</f>
        <v>105</v>
      </c>
    </row>
    <row r="37" spans="1:11" ht="73.5" customHeight="1">
      <c r="A37" s="111"/>
      <c r="B37" s="26" t="s">
        <v>38</v>
      </c>
      <c r="C37" s="27" t="s">
        <v>18</v>
      </c>
      <c r="D37" s="28" t="s">
        <v>19</v>
      </c>
      <c r="E37" s="81">
        <v>0</v>
      </c>
      <c r="F37" s="82">
        <v>0</v>
      </c>
      <c r="G37" s="83" t="s">
        <v>50</v>
      </c>
      <c r="H37" s="83" t="s">
        <v>51</v>
      </c>
      <c r="I37" s="69">
        <f>IF(F37=0,100,IF(F37&gt;5,89,90))</f>
        <v>100</v>
      </c>
      <c r="J37" s="30" t="str">
        <f>IF(J36&gt;=100,"Гос.задание по гос.услуге выполнено в полном объеме",IF(J36&gt;=90,"Гос.задание по гос.услуге выполнено",IF(J36&lt;90,"Гос.задание по гос.услуге не выполнено")))</f>
        <v>Гос.задание по гос.услуге выполнено в полном объеме</v>
      </c>
      <c r="K37" s="31" t="str">
        <f>IF(K36&gt;=100,"Гос.задание по гос.услуге выполнено в полном объеме",IF(K36&gt;=90,"Гос.задание по гос.услуге выполнено",IF(K36&lt;90,"Гос.задание по гос.услуге не выполнено")))</f>
        <v>Гос.задание по гос.услуге выполнено в полном объеме</v>
      </c>
    </row>
    <row r="38" spans="1:11" ht="84.75" customHeight="1">
      <c r="A38" s="111"/>
      <c r="B38" s="26" t="s">
        <v>57</v>
      </c>
      <c r="C38" s="27" t="s">
        <v>17</v>
      </c>
      <c r="D38" s="28" t="s">
        <v>45</v>
      </c>
      <c r="E38" s="81">
        <v>90</v>
      </c>
      <c r="F38" s="82">
        <v>96</v>
      </c>
      <c r="G38" s="83" t="s">
        <v>50</v>
      </c>
      <c r="H38" s="88" t="s">
        <v>75</v>
      </c>
      <c r="I38" s="69">
        <f>IF(F38/E38*100&gt;100,100,F38/E38*100)</f>
        <v>100</v>
      </c>
      <c r="J38" s="32"/>
      <c r="K38" s="33"/>
    </row>
    <row r="39" spans="1:11" ht="57.75" customHeight="1">
      <c r="A39" s="111"/>
      <c r="B39" s="26" t="s">
        <v>58</v>
      </c>
      <c r="C39" s="27" t="s">
        <v>17</v>
      </c>
      <c r="D39" s="28" t="s">
        <v>20</v>
      </c>
      <c r="E39" s="81">
        <v>70</v>
      </c>
      <c r="F39" s="94">
        <v>70</v>
      </c>
      <c r="G39" s="83" t="s">
        <v>76</v>
      </c>
      <c r="H39" s="88" t="s">
        <v>54</v>
      </c>
      <c r="I39" s="69">
        <f>IF(F39/E39*100&gt;100,100,F39/E39*100)</f>
        <v>100</v>
      </c>
      <c r="J39" s="32"/>
      <c r="K39" s="33"/>
    </row>
    <row r="40" spans="1:11" ht="88.5" customHeight="1">
      <c r="A40" s="111"/>
      <c r="B40" s="26" t="s">
        <v>79</v>
      </c>
      <c r="C40" s="27" t="str">
        <f>'[1]Лист1'!C38</f>
        <v>чел.</v>
      </c>
      <c r="D40" s="22" t="s">
        <v>80</v>
      </c>
      <c r="E40" s="86">
        <v>90</v>
      </c>
      <c r="F40" s="95">
        <v>99</v>
      </c>
      <c r="G40" s="83" t="s">
        <v>50</v>
      </c>
      <c r="H40" s="88" t="s">
        <v>81</v>
      </c>
      <c r="I40" s="98">
        <f>IF(F40/E40*100&gt;100,100,F40/E40*100)</f>
        <v>100</v>
      </c>
      <c r="J40" s="34"/>
      <c r="K40" s="35"/>
    </row>
    <row r="41" spans="1:11" ht="87" customHeight="1">
      <c r="A41" s="112"/>
      <c r="B41" s="26" t="s">
        <v>82</v>
      </c>
      <c r="C41" s="27" t="s">
        <v>17</v>
      </c>
      <c r="D41" s="28" t="s">
        <v>46</v>
      </c>
      <c r="E41" s="86">
        <v>95</v>
      </c>
      <c r="F41" s="95">
        <v>100</v>
      </c>
      <c r="G41" s="83" t="s">
        <v>78</v>
      </c>
      <c r="H41" s="88" t="s">
        <v>56</v>
      </c>
      <c r="I41" s="69">
        <f>IF(F41/E41*100&gt;100,100,F41/E41*100)</f>
        <v>100</v>
      </c>
      <c r="J41" s="34"/>
      <c r="K41" s="35"/>
    </row>
    <row r="42" spans="1:11" ht="73.5" customHeight="1" thickBot="1">
      <c r="A42" s="36" t="s">
        <v>21</v>
      </c>
      <c r="B42" s="37" t="s">
        <v>22</v>
      </c>
      <c r="C42" s="38" t="s">
        <v>23</v>
      </c>
      <c r="D42" s="38"/>
      <c r="E42" s="90">
        <v>4</v>
      </c>
      <c r="F42" s="91">
        <v>5</v>
      </c>
      <c r="G42" s="83" t="s">
        <v>50</v>
      </c>
      <c r="H42" s="83" t="s">
        <v>49</v>
      </c>
      <c r="I42" s="71">
        <f>IF(E42=0,0,IF(F42/E42*100&gt;110,110,F42/E42*100))</f>
        <v>110</v>
      </c>
      <c r="J42" s="40">
        <f>(I42)</f>
        <v>110</v>
      </c>
      <c r="K42" s="41" t="str">
        <f>IF(J42&gt;=100,"Гос.задание по гос.услуге выполнено в полном объеме",IF(J42&gt;=90,"Гос.задание по гос.услуге выполнено",IF(J42&lt;90,"Гос.задание по гос.услуге не выполнено")))</f>
        <v>Гос.задание по гос.услуге выполнено в полном объеме</v>
      </c>
    </row>
    <row r="43" spans="1:11" ht="15.75">
      <c r="A43" s="105" t="s">
        <v>35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7"/>
    </row>
    <row r="44" spans="1:11" ht="128.25" customHeight="1">
      <c r="A44" s="110" t="s">
        <v>16</v>
      </c>
      <c r="B44" s="20" t="s">
        <v>37</v>
      </c>
      <c r="C44" s="21" t="s">
        <v>17</v>
      </c>
      <c r="D44" s="22" t="s">
        <v>43</v>
      </c>
      <c r="E44" s="92">
        <v>4</v>
      </c>
      <c r="F44" s="87">
        <v>4.1</v>
      </c>
      <c r="G44" s="83" t="s">
        <v>50</v>
      </c>
      <c r="H44" s="83" t="s">
        <v>49</v>
      </c>
      <c r="I44" s="97">
        <f>IF(F44/E44*100&gt;100,100,F44/E44*100)</f>
        <v>100</v>
      </c>
      <c r="J44" s="66">
        <f>(I44+I45+I46+I47+I48+I49)/6</f>
        <v>100</v>
      </c>
      <c r="K44" s="25">
        <f>IF(E50=0,J44,(J44+J50)/2)</f>
        <v>103.75</v>
      </c>
    </row>
    <row r="45" spans="1:11" ht="70.5" customHeight="1">
      <c r="A45" s="111"/>
      <c r="B45" s="26" t="s">
        <v>38</v>
      </c>
      <c r="C45" s="27" t="s">
        <v>18</v>
      </c>
      <c r="D45" s="28" t="s">
        <v>19</v>
      </c>
      <c r="E45" s="81">
        <v>0</v>
      </c>
      <c r="F45" s="82">
        <v>0</v>
      </c>
      <c r="G45" s="83" t="s">
        <v>50</v>
      </c>
      <c r="H45" s="83" t="s">
        <v>51</v>
      </c>
      <c r="I45" s="69">
        <f>IF(F45=0,100,IF(F45&gt;5,89,90))</f>
        <v>100</v>
      </c>
      <c r="J45" s="30" t="str">
        <f>IF(J44&gt;=100,"Гос.задание по гос.услуге выполнено в полном объеме",IF(J44&gt;=90,"Гос.задание по гос.услуге выполнено",IF(J44&lt;90,"Гос.задание по гос.услуге не выполнено")))</f>
        <v>Гос.задание по гос.услуге выполнено в полном объеме</v>
      </c>
      <c r="K45" s="31" t="str">
        <f>IF(K44&gt;=100,"Гос.задание по гос.услуге выполнено в полном объеме",IF(K44&gt;=90,"Гос.задание по гос.услуге выполнено",IF(K44&lt;90,"Гос.задание по гос.услуге не выполнено")))</f>
        <v>Гос.задание по гос.услуге выполнено в полном объеме</v>
      </c>
    </row>
    <row r="46" spans="1:11" ht="89.25" customHeight="1">
      <c r="A46" s="111"/>
      <c r="B46" s="26" t="s">
        <v>57</v>
      </c>
      <c r="C46" s="27" t="s">
        <v>17</v>
      </c>
      <c r="D46" s="28" t="s">
        <v>45</v>
      </c>
      <c r="E46" s="81">
        <v>90</v>
      </c>
      <c r="F46" s="82">
        <v>96</v>
      </c>
      <c r="G46" s="83" t="s">
        <v>50</v>
      </c>
      <c r="H46" s="88" t="s">
        <v>75</v>
      </c>
      <c r="I46" s="69">
        <f>IF(F46/E46*100&gt;100,100,F46/E46*100)</f>
        <v>100</v>
      </c>
      <c r="J46" s="32"/>
      <c r="K46" s="33"/>
    </row>
    <row r="47" spans="1:11" ht="60.75" customHeight="1">
      <c r="A47" s="111"/>
      <c r="B47" s="26" t="s">
        <v>58</v>
      </c>
      <c r="C47" s="27" t="s">
        <v>17</v>
      </c>
      <c r="D47" s="28" t="s">
        <v>20</v>
      </c>
      <c r="E47" s="81">
        <v>70</v>
      </c>
      <c r="F47" s="94">
        <v>70</v>
      </c>
      <c r="G47" s="83" t="s">
        <v>76</v>
      </c>
      <c r="H47" s="88" t="s">
        <v>54</v>
      </c>
      <c r="I47" s="69">
        <f>IF(F47/E47*100&gt;100,100,F47/E47*100)</f>
        <v>100</v>
      </c>
      <c r="J47" s="32"/>
      <c r="K47" s="33"/>
    </row>
    <row r="48" spans="1:11" ht="88.5" customHeight="1">
      <c r="A48" s="111"/>
      <c r="B48" s="26" t="s">
        <v>79</v>
      </c>
      <c r="C48" s="27">
        <f>'[1]Лист1'!C46</f>
        <v>0</v>
      </c>
      <c r="D48" s="22" t="s">
        <v>80</v>
      </c>
      <c r="E48" s="86">
        <v>90</v>
      </c>
      <c r="F48" s="95">
        <v>99</v>
      </c>
      <c r="G48" s="83" t="s">
        <v>50</v>
      </c>
      <c r="H48" s="88" t="s">
        <v>81</v>
      </c>
      <c r="I48" s="98">
        <f>IF(F48/E48*100&gt;100,100,F48/E48*100)</f>
        <v>100</v>
      </c>
      <c r="J48" s="34"/>
      <c r="K48" s="35"/>
    </row>
    <row r="49" spans="1:11" ht="89.25" customHeight="1">
      <c r="A49" s="112"/>
      <c r="B49" s="26" t="s">
        <v>82</v>
      </c>
      <c r="C49" s="27" t="s">
        <v>17</v>
      </c>
      <c r="D49" s="28" t="s">
        <v>46</v>
      </c>
      <c r="E49" s="86">
        <v>95</v>
      </c>
      <c r="F49" s="95">
        <v>100</v>
      </c>
      <c r="G49" s="83" t="s">
        <v>78</v>
      </c>
      <c r="H49" s="88" t="s">
        <v>56</v>
      </c>
      <c r="I49" s="69">
        <f>IF(F49/E49*100&gt;100,100,F49/E49*100)</f>
        <v>100</v>
      </c>
      <c r="J49" s="34"/>
      <c r="K49" s="35"/>
    </row>
    <row r="50" spans="1:11" ht="49.5" customHeight="1" thickBot="1">
      <c r="A50" s="36" t="s">
        <v>21</v>
      </c>
      <c r="B50" s="37" t="s">
        <v>22</v>
      </c>
      <c r="C50" s="38" t="s">
        <v>23</v>
      </c>
      <c r="D50" s="38"/>
      <c r="E50" s="90">
        <v>40</v>
      </c>
      <c r="F50" s="91">
        <v>43</v>
      </c>
      <c r="G50" s="83" t="s">
        <v>50</v>
      </c>
      <c r="H50" s="83" t="s">
        <v>49</v>
      </c>
      <c r="I50" s="71">
        <f>IF(E50=0,0,IF(F50/E50*100&gt;110,110,F50/E50*100))</f>
        <v>107.5</v>
      </c>
      <c r="J50" s="40">
        <f>(I50)</f>
        <v>107.5</v>
      </c>
      <c r="K50" s="41" t="str">
        <f>IF(J50&gt;=100,"Гос.задание по гос.услуге выполнено в полном объеме",IF(J50&gt;=90,"Гос.задание по гос.услуге выполнено",IF(J50&lt;90,"Гос.задание по гос.услуге не выполнено")))</f>
        <v>Гос.задание по гос.услуге выполнено в полном объеме</v>
      </c>
    </row>
    <row r="51" spans="1:11" ht="15.75">
      <c r="A51" s="105" t="s">
        <v>31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7"/>
    </row>
    <row r="52" spans="1:11" ht="126.75" customHeight="1">
      <c r="A52" s="110" t="s">
        <v>16</v>
      </c>
      <c r="B52" s="20" t="s">
        <v>37</v>
      </c>
      <c r="C52" s="21" t="s">
        <v>17</v>
      </c>
      <c r="D52" s="22" t="s">
        <v>43</v>
      </c>
      <c r="E52" s="86">
        <v>0.3</v>
      </c>
      <c r="F52" s="87">
        <v>0.5</v>
      </c>
      <c r="G52" s="83" t="s">
        <v>60</v>
      </c>
      <c r="H52" s="83" t="s">
        <v>49</v>
      </c>
      <c r="I52" s="97">
        <f>IF(F52/E52*100&gt;100,100,F52/E52*100)</f>
        <v>100</v>
      </c>
      <c r="J52" s="66">
        <f>(I52+I53+I54+I55+I56+I57)/6</f>
        <v>100</v>
      </c>
      <c r="K52" s="25">
        <f>IF(E58=0,J52,(J52+J58)/2)</f>
        <v>105</v>
      </c>
    </row>
    <row r="53" spans="1:11" ht="55.5" customHeight="1">
      <c r="A53" s="111"/>
      <c r="B53" s="26" t="s">
        <v>38</v>
      </c>
      <c r="C53" s="27" t="s">
        <v>18</v>
      </c>
      <c r="D53" s="28" t="s">
        <v>19</v>
      </c>
      <c r="E53" s="81">
        <v>0</v>
      </c>
      <c r="F53" s="82">
        <v>0</v>
      </c>
      <c r="G53" s="83" t="s">
        <v>50</v>
      </c>
      <c r="H53" s="83" t="s">
        <v>51</v>
      </c>
      <c r="I53" s="99">
        <f>IF(F53=0,100,IF(F53&gt;5,89,90))</f>
        <v>100</v>
      </c>
      <c r="J53" s="30" t="str">
        <f>IF(J52&gt;=100,"Гос.задание по гос.услуге выполнено в полном объеме",IF(J52&gt;=90,"Гос.задание по гос.услуге выполнено",IF(J52&lt;90,"Гос.задание по гос.услуге не выполнено")))</f>
        <v>Гос.задание по гос.услуге выполнено в полном объеме</v>
      </c>
      <c r="K53" s="31" t="str">
        <f>IF(K52&gt;=100,"Гос.задание по гос.услуге выполнено в полном объеме",IF(K52&gt;=90,"Гос.задание по гос.услуге выполнено",IF(K52&lt;90,"Гос.задание по гос.услуге не выполнено")))</f>
        <v>Гос.задание по гос.услуге выполнено в полном объеме</v>
      </c>
    </row>
    <row r="54" spans="1:11" ht="87" customHeight="1">
      <c r="A54" s="111"/>
      <c r="B54" s="26" t="s">
        <v>57</v>
      </c>
      <c r="C54" s="27" t="s">
        <v>17</v>
      </c>
      <c r="D54" s="28" t="s">
        <v>45</v>
      </c>
      <c r="E54" s="81">
        <v>90</v>
      </c>
      <c r="F54" s="82">
        <v>96</v>
      </c>
      <c r="G54" s="83" t="s">
        <v>50</v>
      </c>
      <c r="H54" s="88" t="s">
        <v>75</v>
      </c>
      <c r="I54" s="69">
        <f>IF(F54/E54*100&gt;100,100,F54/E54*100)</f>
        <v>100</v>
      </c>
      <c r="J54" s="32"/>
      <c r="K54" s="33"/>
    </row>
    <row r="55" spans="1:11" ht="45.75" customHeight="1">
      <c r="A55" s="111"/>
      <c r="B55" s="26" t="s">
        <v>58</v>
      </c>
      <c r="C55" s="27" t="s">
        <v>17</v>
      </c>
      <c r="D55" s="28" t="s">
        <v>20</v>
      </c>
      <c r="E55" s="81">
        <v>70</v>
      </c>
      <c r="F55" s="82">
        <v>70</v>
      </c>
      <c r="G55" s="83" t="s">
        <v>76</v>
      </c>
      <c r="H55" s="88" t="s">
        <v>54</v>
      </c>
      <c r="I55" s="69">
        <f>IF(F55/E55*100&gt;100,100,F55/E55*100)</f>
        <v>100</v>
      </c>
      <c r="J55" s="32"/>
      <c r="K55" s="33"/>
    </row>
    <row r="56" spans="1:11" ht="88.5" customHeight="1">
      <c r="A56" s="111"/>
      <c r="B56" s="26" t="s">
        <v>79</v>
      </c>
      <c r="C56" s="27" t="str">
        <f>'[1]Лист1'!C54</f>
        <v>%</v>
      </c>
      <c r="D56" s="22" t="s">
        <v>80</v>
      </c>
      <c r="E56" s="86">
        <v>90</v>
      </c>
      <c r="F56" s="95">
        <v>99</v>
      </c>
      <c r="G56" s="83" t="s">
        <v>50</v>
      </c>
      <c r="H56" s="88" t="s">
        <v>81</v>
      </c>
      <c r="I56" s="98">
        <f>IF(F56/E56*100&gt;100,100,F56/E56*100)</f>
        <v>100</v>
      </c>
      <c r="J56" s="34"/>
      <c r="K56" s="35"/>
    </row>
    <row r="57" spans="1:11" ht="86.25" customHeight="1">
      <c r="A57" s="112"/>
      <c r="B57" s="26" t="s">
        <v>82</v>
      </c>
      <c r="C57" s="27" t="s">
        <v>17</v>
      </c>
      <c r="D57" s="28" t="s">
        <v>46</v>
      </c>
      <c r="E57" s="86">
        <v>95</v>
      </c>
      <c r="F57" s="95">
        <v>100</v>
      </c>
      <c r="G57" s="83" t="s">
        <v>78</v>
      </c>
      <c r="H57" s="88" t="s">
        <v>56</v>
      </c>
      <c r="I57" s="69">
        <f>IF(F57/E57*100&gt;100,100,F57/E57*100)</f>
        <v>100</v>
      </c>
      <c r="J57" s="34"/>
      <c r="K57" s="35"/>
    </row>
    <row r="58" spans="1:11" ht="69" customHeight="1" thickBot="1">
      <c r="A58" s="36" t="s">
        <v>21</v>
      </c>
      <c r="B58" s="37" t="s">
        <v>22</v>
      </c>
      <c r="C58" s="38" t="s">
        <v>23</v>
      </c>
      <c r="D58" s="38"/>
      <c r="E58" s="90">
        <v>3</v>
      </c>
      <c r="F58" s="91">
        <v>6</v>
      </c>
      <c r="G58" s="83" t="s">
        <v>50</v>
      </c>
      <c r="H58" s="83" t="s">
        <v>49</v>
      </c>
      <c r="I58" s="71">
        <f>IF(E58=0,0,IF(F58/E58*100&gt;110,110,F58/E58*100))</f>
        <v>110</v>
      </c>
      <c r="J58" s="40">
        <f>(I58)</f>
        <v>110</v>
      </c>
      <c r="K58" s="41" t="str">
        <f>IF(J58&gt;=100,"Гос.задание по гос.услуге выполнено в полном объеме",IF(J58&gt;=90,"Гос.задание по гос.услуге выполнено",IF(J58&lt;90,"Гос.задание по гос.услуге не выполнено")))</f>
        <v>Гос.задание по гос.услуге выполнено в полном объеме</v>
      </c>
    </row>
    <row r="59" spans="1:15" s="55" customFormat="1" ht="20.25" customHeight="1">
      <c r="A59" s="108" t="s">
        <v>25</v>
      </c>
      <c r="B59" s="122" t="s">
        <v>26</v>
      </c>
      <c r="C59" s="122"/>
      <c r="D59" s="122"/>
      <c r="E59" s="122"/>
      <c r="F59" s="122"/>
      <c r="G59" s="122"/>
      <c r="H59" s="122"/>
      <c r="I59" s="122"/>
      <c r="J59" s="122"/>
      <c r="K59" s="13">
        <f>(K64+K72+K80+K88+K96+K104+K112+K120)/8</f>
        <v>102.62431331841377</v>
      </c>
      <c r="L59" s="74"/>
      <c r="M59" s="74"/>
      <c r="N59" s="74"/>
      <c r="O59" s="74"/>
    </row>
    <row r="60" spans="1:15" s="55" customFormat="1" ht="42" customHeight="1">
      <c r="A60" s="109"/>
      <c r="B60" s="123"/>
      <c r="C60" s="123"/>
      <c r="D60" s="123"/>
      <c r="E60" s="123"/>
      <c r="F60" s="123"/>
      <c r="G60" s="123"/>
      <c r="H60" s="123"/>
      <c r="I60" s="123"/>
      <c r="J60" s="123"/>
      <c r="K60" s="75" t="str">
        <f>IF(K59&gt;=100,"Гос.задание по гос.услуге выполнено в полном объеме",IF(K59&gt;=90,"Гос.задание по гос.услуге выполнено",IF(K59&lt;90,"Гос.задание по гос.услуге не выполнено")))</f>
        <v>Гос.задание по гос.услуге выполнено в полном объеме</v>
      </c>
      <c r="L60" s="74"/>
      <c r="M60" s="74"/>
      <c r="N60" s="74"/>
      <c r="O60" s="74"/>
    </row>
    <row r="61" spans="1:11" ht="75" customHeight="1">
      <c r="A61" s="129" t="s">
        <v>4</v>
      </c>
      <c r="B61" s="15" t="s">
        <v>5</v>
      </c>
      <c r="C61" s="15" t="s">
        <v>6</v>
      </c>
      <c r="D61" s="15" t="s">
        <v>7</v>
      </c>
      <c r="E61" s="15" t="s">
        <v>8</v>
      </c>
      <c r="F61" s="16" t="s">
        <v>9</v>
      </c>
      <c r="G61" s="15" t="s">
        <v>10</v>
      </c>
      <c r="H61" s="15" t="s">
        <v>11</v>
      </c>
      <c r="I61" s="15" t="s">
        <v>12</v>
      </c>
      <c r="J61" s="15" t="s">
        <v>13</v>
      </c>
      <c r="K61" s="16" t="s">
        <v>14</v>
      </c>
    </row>
    <row r="62" spans="1:11" ht="18" customHeight="1" thickBot="1">
      <c r="A62" s="130"/>
      <c r="B62" s="18">
        <v>1</v>
      </c>
      <c r="C62" s="18">
        <v>2</v>
      </c>
      <c r="D62" s="18">
        <v>3</v>
      </c>
      <c r="E62" s="18">
        <v>4</v>
      </c>
      <c r="F62" s="54">
        <v>5</v>
      </c>
      <c r="G62" s="18">
        <v>6</v>
      </c>
      <c r="H62" s="18">
        <v>7</v>
      </c>
      <c r="I62" s="18">
        <v>8</v>
      </c>
      <c r="J62" s="17">
        <v>9</v>
      </c>
      <c r="K62" s="19">
        <v>10</v>
      </c>
    </row>
    <row r="63" spans="1:11" ht="33" customHeight="1">
      <c r="A63" s="113" t="s">
        <v>15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5"/>
    </row>
    <row r="64" spans="1:11" ht="87.75" customHeight="1">
      <c r="A64" s="110" t="s">
        <v>16</v>
      </c>
      <c r="B64" s="20" t="s">
        <v>37</v>
      </c>
      <c r="C64" s="21" t="s">
        <v>17</v>
      </c>
      <c r="D64" s="22" t="s">
        <v>43</v>
      </c>
      <c r="E64" s="86">
        <v>1.8</v>
      </c>
      <c r="F64" s="87">
        <v>1.9</v>
      </c>
      <c r="G64" s="83" t="s">
        <v>50</v>
      </c>
      <c r="H64" s="83" t="s">
        <v>49</v>
      </c>
      <c r="I64" s="97">
        <v>100</v>
      </c>
      <c r="J64" s="66">
        <f>(I64+I65+I66+I67+I68+I69)/6</f>
        <v>100</v>
      </c>
      <c r="K64" s="25">
        <f>IF(E70=0,J64,(J64+J70)/2)</f>
        <v>102.77777777777777</v>
      </c>
    </row>
    <row r="65" spans="1:11" ht="70.5" customHeight="1">
      <c r="A65" s="111"/>
      <c r="B65" s="26" t="s">
        <v>38</v>
      </c>
      <c r="C65" s="27" t="s">
        <v>18</v>
      </c>
      <c r="D65" s="28" t="s">
        <v>19</v>
      </c>
      <c r="E65" s="81">
        <v>0</v>
      </c>
      <c r="F65" s="82">
        <v>0</v>
      </c>
      <c r="G65" s="83" t="s">
        <v>50</v>
      </c>
      <c r="H65" s="83" t="s">
        <v>51</v>
      </c>
      <c r="I65" s="69">
        <f>IF(F65=0,100,IF(F65&gt;5,89,90))</f>
        <v>100</v>
      </c>
      <c r="J65" s="30" t="str">
        <f>IF(J64&gt;=100,"Гос.задание по гос.услуге выполнено в полном объеме",IF(J64&gt;=90,"Гос.задание по гос.услуге выполнено",IF(J64&lt;90,"Гос.задание по гос.услуге не выполнено")))</f>
        <v>Гос.задание по гос.услуге выполнено в полном объеме</v>
      </c>
      <c r="K65" s="31" t="str">
        <f>IF(K64&gt;=100,"Гос.задание по гос.услуге выполнено в полном объеме",IF(K64&gt;=90,"Гос.задание по гос.услуге выполнено",IF(K64&lt;90,"Гос.задание по гос.услуге не выполнено")))</f>
        <v>Гос.задание по гос.услуге выполнено в полном объеме</v>
      </c>
    </row>
    <row r="66" spans="1:11" ht="70.5" customHeight="1">
      <c r="A66" s="111"/>
      <c r="B66" s="26" t="s">
        <v>57</v>
      </c>
      <c r="C66" s="27" t="s">
        <v>17</v>
      </c>
      <c r="D66" s="28" t="s">
        <v>45</v>
      </c>
      <c r="E66" s="81">
        <v>90</v>
      </c>
      <c r="F66" s="82">
        <v>96</v>
      </c>
      <c r="G66" s="83" t="s">
        <v>50</v>
      </c>
      <c r="H66" s="88" t="s">
        <v>75</v>
      </c>
      <c r="I66" s="69">
        <f>IF(F66/E66*100&gt;100,100,F66/E66*100)</f>
        <v>100</v>
      </c>
      <c r="J66" s="32"/>
      <c r="K66" s="33"/>
    </row>
    <row r="67" spans="1:11" ht="70.5" customHeight="1">
      <c r="A67" s="111"/>
      <c r="B67" s="26" t="s">
        <v>58</v>
      </c>
      <c r="C67" s="27" t="s">
        <v>17</v>
      </c>
      <c r="D67" s="28" t="s">
        <v>20</v>
      </c>
      <c r="E67" s="81">
        <v>70</v>
      </c>
      <c r="F67" s="82">
        <v>70</v>
      </c>
      <c r="G67" s="83" t="s">
        <v>76</v>
      </c>
      <c r="H67" s="88" t="s">
        <v>54</v>
      </c>
      <c r="I67" s="69">
        <f>IF(F67/E67*100&gt;100,100,F67/E67*100)</f>
        <v>100</v>
      </c>
      <c r="J67" s="32"/>
      <c r="K67" s="33"/>
    </row>
    <row r="68" spans="1:11" ht="88.5" customHeight="1">
      <c r="A68" s="111"/>
      <c r="B68" s="26" t="s">
        <v>79</v>
      </c>
      <c r="C68" s="27" t="str">
        <f>'[1]Лист1'!C66</f>
        <v>%</v>
      </c>
      <c r="D68" s="22" t="s">
        <v>80</v>
      </c>
      <c r="E68" s="86">
        <v>90</v>
      </c>
      <c r="F68" s="95">
        <v>99</v>
      </c>
      <c r="G68" s="83" t="s">
        <v>50</v>
      </c>
      <c r="H68" s="88" t="s">
        <v>81</v>
      </c>
      <c r="I68" s="98">
        <f>IF(F68/E68*100&gt;100,100,F68/E68*100)</f>
        <v>100</v>
      </c>
      <c r="J68" s="34"/>
      <c r="K68" s="35"/>
    </row>
    <row r="69" spans="1:11" ht="91.5" customHeight="1">
      <c r="A69" s="112"/>
      <c r="B69" s="26" t="s">
        <v>82</v>
      </c>
      <c r="C69" s="27" t="s">
        <v>17</v>
      </c>
      <c r="D69" s="28" t="s">
        <v>46</v>
      </c>
      <c r="E69" s="86">
        <v>95</v>
      </c>
      <c r="F69" s="95">
        <v>100</v>
      </c>
      <c r="G69" s="83" t="s">
        <v>78</v>
      </c>
      <c r="H69" s="88" t="s">
        <v>56</v>
      </c>
      <c r="I69" s="69">
        <f>IF(F69/E69*100&gt;100,100,F69/E69*100)</f>
        <v>100</v>
      </c>
      <c r="J69" s="34"/>
      <c r="K69" s="35"/>
    </row>
    <row r="70" spans="1:11" ht="89.25" customHeight="1" thickBot="1">
      <c r="A70" s="36" t="s">
        <v>21</v>
      </c>
      <c r="B70" s="37" t="s">
        <v>22</v>
      </c>
      <c r="C70" s="38" t="s">
        <v>23</v>
      </c>
      <c r="D70" s="38"/>
      <c r="E70" s="90">
        <v>18</v>
      </c>
      <c r="F70" s="91">
        <v>19</v>
      </c>
      <c r="G70" s="83" t="s">
        <v>50</v>
      </c>
      <c r="H70" s="83" t="s">
        <v>49</v>
      </c>
      <c r="I70" s="71">
        <f>IF(E70=0,0,IF(F70/E70*100&gt;110,110,F70/E70*100))</f>
        <v>105.55555555555556</v>
      </c>
      <c r="J70" s="40">
        <f>(I70)</f>
        <v>105.55555555555556</v>
      </c>
      <c r="K70" s="41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выполнено в полном объеме</v>
      </c>
    </row>
    <row r="71" spans="1:11" ht="26.25" customHeight="1">
      <c r="A71" s="105" t="s">
        <v>30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7"/>
    </row>
    <row r="72" spans="1:11" ht="106.5" customHeight="1">
      <c r="A72" s="110" t="s">
        <v>16</v>
      </c>
      <c r="B72" s="20" t="s">
        <v>37</v>
      </c>
      <c r="C72" s="21" t="s">
        <v>17</v>
      </c>
      <c r="D72" s="22" t="s">
        <v>43</v>
      </c>
      <c r="E72" s="86">
        <v>0.2</v>
      </c>
      <c r="F72" s="87">
        <v>0.2</v>
      </c>
      <c r="G72" s="83" t="s">
        <v>50</v>
      </c>
      <c r="H72" s="83" t="s">
        <v>49</v>
      </c>
      <c r="I72" s="97">
        <f>IF(F72/E72*100&gt;100,100,F72/E72*100)</f>
        <v>100</v>
      </c>
      <c r="J72" s="66">
        <f>(I72+I73+I74+I75+I76+I77)/6</f>
        <v>100</v>
      </c>
      <c r="K72" s="25">
        <f>IF(E78=0,J72,(J72+J78)/2)</f>
        <v>100</v>
      </c>
    </row>
    <row r="73" spans="1:11" ht="56.25" customHeight="1">
      <c r="A73" s="111"/>
      <c r="B73" s="26" t="s">
        <v>38</v>
      </c>
      <c r="C73" s="27" t="s">
        <v>18</v>
      </c>
      <c r="D73" s="28" t="s">
        <v>19</v>
      </c>
      <c r="E73" s="81">
        <v>0</v>
      </c>
      <c r="F73" s="82">
        <v>0</v>
      </c>
      <c r="G73" s="83" t="s">
        <v>50</v>
      </c>
      <c r="H73" s="83" t="s">
        <v>51</v>
      </c>
      <c r="I73" s="99">
        <f>IF(F73=0,100,IF(F73&gt;5,89,90))</f>
        <v>100</v>
      </c>
      <c r="J73" s="30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выполнено в полном объеме</v>
      </c>
      <c r="K73" s="31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выполнено в полном объеме</v>
      </c>
    </row>
    <row r="74" spans="1:11" ht="81" customHeight="1">
      <c r="A74" s="111"/>
      <c r="B74" s="26" t="s">
        <v>57</v>
      </c>
      <c r="C74" s="27" t="s">
        <v>17</v>
      </c>
      <c r="D74" s="28" t="s">
        <v>45</v>
      </c>
      <c r="E74" s="81">
        <v>90</v>
      </c>
      <c r="F74" s="82">
        <v>96</v>
      </c>
      <c r="G74" s="83" t="s">
        <v>50</v>
      </c>
      <c r="H74" s="88" t="s">
        <v>75</v>
      </c>
      <c r="I74" s="69">
        <f>IF(F74/E74*100&gt;100,100,F74/E74*100)</f>
        <v>100</v>
      </c>
      <c r="J74" s="32"/>
      <c r="K74" s="33"/>
    </row>
    <row r="75" spans="1:11" ht="62.25" customHeight="1">
      <c r="A75" s="111"/>
      <c r="B75" s="26" t="s">
        <v>58</v>
      </c>
      <c r="C75" s="27" t="s">
        <v>17</v>
      </c>
      <c r="D75" s="28" t="s">
        <v>20</v>
      </c>
      <c r="E75" s="81">
        <v>70</v>
      </c>
      <c r="F75" s="82">
        <v>70</v>
      </c>
      <c r="G75" s="83" t="s">
        <v>76</v>
      </c>
      <c r="H75" s="88" t="s">
        <v>54</v>
      </c>
      <c r="I75" s="69">
        <f>IF(F75/E75*100&gt;100,100,F75/E75*100)</f>
        <v>100</v>
      </c>
      <c r="J75" s="32"/>
      <c r="K75" s="33"/>
    </row>
    <row r="76" spans="1:11" ht="88.5" customHeight="1">
      <c r="A76" s="111"/>
      <c r="B76" s="26" t="s">
        <v>79</v>
      </c>
      <c r="C76" s="27" t="str">
        <f>'[1]Лист1'!C74</f>
        <v>единицы</v>
      </c>
      <c r="D76" s="22" t="s">
        <v>80</v>
      </c>
      <c r="E76" s="86">
        <v>90</v>
      </c>
      <c r="F76" s="95">
        <v>99</v>
      </c>
      <c r="G76" s="83" t="s">
        <v>50</v>
      </c>
      <c r="H76" s="88" t="s">
        <v>81</v>
      </c>
      <c r="I76" s="98">
        <f>IF(F76/E76*100&gt;100,100,F76/E76*100)</f>
        <v>100</v>
      </c>
      <c r="J76" s="34"/>
      <c r="K76" s="35"/>
    </row>
    <row r="77" spans="1:11" ht="86.25" customHeight="1">
      <c r="A77" s="112"/>
      <c r="B77" s="26" t="s">
        <v>82</v>
      </c>
      <c r="C77" s="27" t="s">
        <v>17</v>
      </c>
      <c r="D77" s="28" t="s">
        <v>46</v>
      </c>
      <c r="E77" s="86">
        <v>95</v>
      </c>
      <c r="F77" s="95">
        <v>100</v>
      </c>
      <c r="G77" s="83" t="s">
        <v>78</v>
      </c>
      <c r="H77" s="88" t="s">
        <v>56</v>
      </c>
      <c r="I77" s="69">
        <f>IF(F77/E77*100&gt;100,100,F77/E77*100)</f>
        <v>100</v>
      </c>
      <c r="J77" s="34"/>
      <c r="K77" s="35"/>
    </row>
    <row r="78" spans="1:11" ht="73.5" customHeight="1" thickBot="1">
      <c r="A78" s="36" t="s">
        <v>21</v>
      </c>
      <c r="B78" s="37" t="s">
        <v>22</v>
      </c>
      <c r="C78" s="38" t="s">
        <v>23</v>
      </c>
      <c r="D78" s="38"/>
      <c r="E78" s="90">
        <v>2</v>
      </c>
      <c r="F78" s="91">
        <v>2</v>
      </c>
      <c r="G78" s="83" t="s">
        <v>60</v>
      </c>
      <c r="H78" s="83" t="s">
        <v>49</v>
      </c>
      <c r="I78" s="71">
        <f>IF(E78=0,0,IF(F78/E78*100&gt;110,110,F78/E78*100))</f>
        <v>100</v>
      </c>
      <c r="J78" s="40">
        <f>(I78)</f>
        <v>100</v>
      </c>
      <c r="K78" s="41" t="str">
        <f>IF(J78&gt;=100,"Гос.задание по гос.услуге выполнено в полном объеме",IF(J78&gt;=90,"Гос.задание по гос.услуге выполнено",IF(J78&lt;90,"Гос.задание по гос.услуге не выполнено")))</f>
        <v>Гос.задание по гос.услуге выполнено в полном объеме</v>
      </c>
    </row>
    <row r="79" spans="1:11" ht="24.75" customHeight="1">
      <c r="A79" s="105" t="s">
        <v>31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7"/>
    </row>
    <row r="80" spans="1:11" ht="97.5" customHeight="1">
      <c r="A80" s="110" t="s">
        <v>16</v>
      </c>
      <c r="B80" s="20" t="s">
        <v>37</v>
      </c>
      <c r="C80" s="21" t="s">
        <v>17</v>
      </c>
      <c r="D80" s="22" t="s">
        <v>43</v>
      </c>
      <c r="E80" s="86">
        <v>4.6</v>
      </c>
      <c r="F80" s="87">
        <v>4.7</v>
      </c>
      <c r="G80" s="83" t="s">
        <v>50</v>
      </c>
      <c r="H80" s="83" t="s">
        <v>49</v>
      </c>
      <c r="I80" s="97">
        <f>IF(F80/E80*100&gt;100,100,F80/E80*100)</f>
        <v>100</v>
      </c>
      <c r="J80" s="66">
        <f>(I80+I81+I82+I83+I84+I85)/6</f>
        <v>100</v>
      </c>
      <c r="K80" s="25">
        <f>IF(E86=0,J80,(J80+J86)/2)</f>
        <v>104.34782608695652</v>
      </c>
    </row>
    <row r="81" spans="1:11" ht="52.5" customHeight="1">
      <c r="A81" s="111"/>
      <c r="B81" s="26" t="s">
        <v>38</v>
      </c>
      <c r="C81" s="27" t="s">
        <v>18</v>
      </c>
      <c r="D81" s="28" t="s">
        <v>19</v>
      </c>
      <c r="E81" s="81">
        <v>0</v>
      </c>
      <c r="F81" s="82">
        <v>0</v>
      </c>
      <c r="G81" s="83" t="s">
        <v>50</v>
      </c>
      <c r="H81" s="83" t="s">
        <v>51</v>
      </c>
      <c r="I81" s="69">
        <f>IF(F81=0,100,IF(F81&gt;5,89,90))</f>
        <v>100</v>
      </c>
      <c r="J81" s="30" t="str">
        <f>IF(J80&gt;=100,"Гос.задание по гос.услуге выполнено в полном объеме",IF(J80&gt;=90,"Гос.задание по гос.услуге выполнено",IF(J80&lt;90,"Гос.задание по гос.услуге не выполнено")))</f>
        <v>Гос.задание по гос.услуге выполнено в полном объеме</v>
      </c>
      <c r="K81" s="31" t="str">
        <f>IF(K80&gt;=100,"Гос.задание по гос.услуге выполнено в полном объеме",IF(K80&gt;=90,"Гос.задание по гос.услуге выполнено",IF(K80&lt;90,"Гос.задание по гос.услуге не выполнено")))</f>
        <v>Гос.задание по гос.услуге выполнено в полном объеме</v>
      </c>
    </row>
    <row r="82" spans="1:11" ht="84" customHeight="1">
      <c r="A82" s="111"/>
      <c r="B82" s="26" t="s">
        <v>57</v>
      </c>
      <c r="C82" s="27" t="s">
        <v>17</v>
      </c>
      <c r="D82" s="28" t="s">
        <v>45</v>
      </c>
      <c r="E82" s="81">
        <v>90</v>
      </c>
      <c r="F82" s="82">
        <v>96</v>
      </c>
      <c r="G82" s="83" t="s">
        <v>50</v>
      </c>
      <c r="H82" s="88" t="s">
        <v>75</v>
      </c>
      <c r="I82" s="69">
        <f>IF(F82/E82*100&gt;100,100,F82/E82*100)</f>
        <v>100</v>
      </c>
      <c r="J82" s="32"/>
      <c r="K82" s="33"/>
    </row>
    <row r="83" spans="1:11" ht="40.5" customHeight="1">
      <c r="A83" s="111"/>
      <c r="B83" s="26" t="s">
        <v>58</v>
      </c>
      <c r="C83" s="27" t="s">
        <v>17</v>
      </c>
      <c r="D83" s="28" t="s">
        <v>20</v>
      </c>
      <c r="E83" s="81">
        <v>70</v>
      </c>
      <c r="F83" s="82">
        <v>70</v>
      </c>
      <c r="G83" s="83" t="s">
        <v>76</v>
      </c>
      <c r="H83" s="88" t="s">
        <v>54</v>
      </c>
      <c r="I83" s="69">
        <f>IF(F83/E83*100&gt;100,100,F83/E83*100)</f>
        <v>100</v>
      </c>
      <c r="J83" s="32"/>
      <c r="K83" s="33"/>
    </row>
    <row r="84" spans="1:11" ht="88.5" customHeight="1">
      <c r="A84" s="111"/>
      <c r="B84" s="26" t="s">
        <v>79</v>
      </c>
      <c r="C84" s="27" t="str">
        <f>'[1]Лист1'!C82</f>
        <v>%</v>
      </c>
      <c r="D84" s="22" t="s">
        <v>80</v>
      </c>
      <c r="E84" s="86">
        <v>90</v>
      </c>
      <c r="F84" s="95">
        <v>99</v>
      </c>
      <c r="G84" s="83" t="s">
        <v>50</v>
      </c>
      <c r="H84" s="88" t="s">
        <v>81</v>
      </c>
      <c r="I84" s="98">
        <f>IF(F84/E84*100&gt;100,100,F84/E84*100)</f>
        <v>100</v>
      </c>
      <c r="J84" s="34"/>
      <c r="K84" s="35"/>
    </row>
    <row r="85" spans="1:11" ht="87.75" customHeight="1">
      <c r="A85" s="112"/>
      <c r="B85" s="26" t="s">
        <v>82</v>
      </c>
      <c r="C85" s="27" t="s">
        <v>17</v>
      </c>
      <c r="D85" s="28" t="s">
        <v>46</v>
      </c>
      <c r="E85" s="86">
        <v>95</v>
      </c>
      <c r="F85" s="95">
        <v>100</v>
      </c>
      <c r="G85" s="83" t="s">
        <v>78</v>
      </c>
      <c r="H85" s="88" t="s">
        <v>56</v>
      </c>
      <c r="I85" s="69">
        <f>IF(F85/E85*100&gt;100,100,F85/E85*100)</f>
        <v>100</v>
      </c>
      <c r="J85" s="34"/>
      <c r="K85" s="35"/>
    </row>
    <row r="86" spans="1:11" ht="82.5" customHeight="1" thickBot="1">
      <c r="A86" s="36" t="s">
        <v>21</v>
      </c>
      <c r="B86" s="37" t="s">
        <v>22</v>
      </c>
      <c r="C86" s="38" t="s">
        <v>23</v>
      </c>
      <c r="D86" s="38"/>
      <c r="E86" s="90">
        <v>46</v>
      </c>
      <c r="F86" s="91">
        <v>50</v>
      </c>
      <c r="G86" s="83" t="s">
        <v>50</v>
      </c>
      <c r="H86" s="83" t="s">
        <v>49</v>
      </c>
      <c r="I86" s="71">
        <f>IF(E86=0,0,IF(F86/E86*100&gt;110,110,F86/E86*100))</f>
        <v>108.69565217391303</v>
      </c>
      <c r="J86" s="40">
        <f>(I86)</f>
        <v>108.69565217391303</v>
      </c>
      <c r="K86" s="41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выполнено в полном объеме</v>
      </c>
    </row>
    <row r="87" spans="1:11" ht="22.5" customHeight="1">
      <c r="A87" s="105" t="s">
        <v>32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7"/>
    </row>
    <row r="88" spans="1:11" ht="102.75" customHeight="1">
      <c r="A88" s="110" t="s">
        <v>16</v>
      </c>
      <c r="B88" s="20" t="s">
        <v>37</v>
      </c>
      <c r="C88" s="21" t="s">
        <v>17</v>
      </c>
      <c r="D88" s="22" t="s">
        <v>43</v>
      </c>
      <c r="E88" s="92">
        <v>37</v>
      </c>
      <c r="F88" s="87">
        <v>35.2</v>
      </c>
      <c r="G88" s="83" t="s">
        <v>50</v>
      </c>
      <c r="H88" s="83" t="s">
        <v>49</v>
      </c>
      <c r="I88" s="97">
        <f>IF(F88/E88*100&gt;100,100,F88/E88*100)</f>
        <v>95.13513513513514</v>
      </c>
      <c r="J88" s="66">
        <f>(I88+I89+I90+I91+I92+I93)/6</f>
        <v>99.18918918918921</v>
      </c>
      <c r="K88" s="25">
        <f>IF(E94=0,J88,(J88+J94)/2)</f>
        <v>99.59459459459461</v>
      </c>
    </row>
    <row r="89" spans="1:11" ht="74.25" customHeight="1">
      <c r="A89" s="111"/>
      <c r="B89" s="26" t="s">
        <v>38</v>
      </c>
      <c r="C89" s="27" t="s">
        <v>18</v>
      </c>
      <c r="D89" s="28" t="s">
        <v>19</v>
      </c>
      <c r="E89" s="81">
        <v>0</v>
      </c>
      <c r="F89" s="82">
        <v>0</v>
      </c>
      <c r="G89" s="83" t="s">
        <v>50</v>
      </c>
      <c r="H89" s="83" t="s">
        <v>51</v>
      </c>
      <c r="I89" s="69">
        <f>IF(F89=0,100,IF(F89&gt;5,89,90))</f>
        <v>100</v>
      </c>
      <c r="J89" s="30" t="str">
        <f>IF(J88&gt;=100,"Гос.задание по гос.услуге выполнено в полном объеме",IF(J88&gt;=90,"Гос.задание по гос.услуге выполнено",IF(J88&lt;90,"Гос.задание по гос.услуге не выполнено")))</f>
        <v>Гос.задание по гос.услуге выполнено</v>
      </c>
      <c r="K89" s="31" t="str">
        <f>IF(K88&gt;=100,"Гос.задание по гос.услуге выполнено в полном объеме",IF(K88&gt;=90,"Гос.задание по гос.услуге выполнено",IF(K88&lt;90,"Гос.задание по гос.услуге не выполнено")))</f>
        <v>Гос.задание по гос.услуге выполнено</v>
      </c>
    </row>
    <row r="90" spans="1:11" ht="81.75" customHeight="1">
      <c r="A90" s="111"/>
      <c r="B90" s="26" t="s">
        <v>57</v>
      </c>
      <c r="C90" s="27" t="s">
        <v>17</v>
      </c>
      <c r="D90" s="28" t="s">
        <v>45</v>
      </c>
      <c r="E90" s="81">
        <v>90</v>
      </c>
      <c r="F90" s="82">
        <v>96</v>
      </c>
      <c r="G90" s="83" t="s">
        <v>50</v>
      </c>
      <c r="H90" s="88" t="s">
        <v>75</v>
      </c>
      <c r="I90" s="69">
        <f>IF(F90/E90*100&gt;100,100,F90/E90*100)</f>
        <v>100</v>
      </c>
      <c r="J90" s="32"/>
      <c r="K90" s="33"/>
    </row>
    <row r="91" spans="1:11" ht="45.75" customHeight="1">
      <c r="A91" s="111"/>
      <c r="B91" s="26" t="s">
        <v>58</v>
      </c>
      <c r="C91" s="27" t="s">
        <v>17</v>
      </c>
      <c r="D91" s="28" t="s">
        <v>20</v>
      </c>
      <c r="E91" s="81">
        <v>70</v>
      </c>
      <c r="F91" s="82">
        <v>70</v>
      </c>
      <c r="G91" s="83" t="s">
        <v>76</v>
      </c>
      <c r="H91" s="88" t="s">
        <v>54</v>
      </c>
      <c r="I91" s="69">
        <f>IF(F91/E91*100&gt;100,100,F91/E91*100)</f>
        <v>100</v>
      </c>
      <c r="J91" s="32"/>
      <c r="K91" s="33"/>
    </row>
    <row r="92" spans="1:11" ht="88.5" customHeight="1">
      <c r="A92" s="111"/>
      <c r="B92" s="26" t="s">
        <v>79</v>
      </c>
      <c r="C92" s="27" t="str">
        <f>'[1]Лист1'!C90</f>
        <v>%</v>
      </c>
      <c r="D92" s="22" t="s">
        <v>80</v>
      </c>
      <c r="E92" s="86">
        <v>90</v>
      </c>
      <c r="F92" s="95">
        <v>99</v>
      </c>
      <c r="G92" s="83" t="s">
        <v>50</v>
      </c>
      <c r="H92" s="88" t="s">
        <v>81</v>
      </c>
      <c r="I92" s="98">
        <f>IF(F92/E92*100&gt;100,100,F92/E92*100)</f>
        <v>100</v>
      </c>
      <c r="J92" s="34"/>
      <c r="K92" s="35"/>
    </row>
    <row r="93" spans="1:11" ht="88.5" customHeight="1">
      <c r="A93" s="112"/>
      <c r="B93" s="26" t="s">
        <v>82</v>
      </c>
      <c r="C93" s="27" t="s">
        <v>17</v>
      </c>
      <c r="D93" s="28" t="s">
        <v>46</v>
      </c>
      <c r="E93" s="86">
        <v>95</v>
      </c>
      <c r="F93" s="95">
        <v>100</v>
      </c>
      <c r="G93" s="83" t="s">
        <v>78</v>
      </c>
      <c r="H93" s="88" t="s">
        <v>56</v>
      </c>
      <c r="I93" s="69">
        <f>IF(F93/E93*100&gt;100,100,F93/E93*100)</f>
        <v>100</v>
      </c>
      <c r="J93" s="34"/>
      <c r="K93" s="35"/>
    </row>
    <row r="94" spans="1:11" ht="87" customHeight="1" thickBot="1">
      <c r="A94" s="36" t="s">
        <v>21</v>
      </c>
      <c r="B94" s="37" t="s">
        <v>22</v>
      </c>
      <c r="C94" s="38" t="s">
        <v>23</v>
      </c>
      <c r="D94" s="38"/>
      <c r="E94" s="90">
        <v>370</v>
      </c>
      <c r="F94" s="91">
        <v>370</v>
      </c>
      <c r="G94" s="83" t="s">
        <v>50</v>
      </c>
      <c r="H94" s="83" t="s">
        <v>49</v>
      </c>
      <c r="I94" s="71">
        <f>IF(E94=0,0,IF(F94/E94*100&gt;110,110,F94/E94*100))</f>
        <v>100</v>
      </c>
      <c r="J94" s="40">
        <f>(I94)</f>
        <v>100</v>
      </c>
      <c r="K94" s="41" t="str">
        <f>IF(J94&gt;=100,"Гос.задание по гос.услуге выполнено в полном объеме",IF(J94&gt;=90,"Гос.задание по гос.услуге выполнено",IF(J94&lt;90,"Гос.задание по гос.услуге не выполнено")))</f>
        <v>Гос.задание по гос.услуге выполнено в полном объеме</v>
      </c>
    </row>
    <row r="95" spans="1:11" ht="49.5" customHeight="1">
      <c r="A95" s="105" t="s">
        <v>36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7"/>
    </row>
    <row r="96" spans="1:11" ht="99" customHeight="1">
      <c r="A96" s="110" t="s">
        <v>16</v>
      </c>
      <c r="B96" s="20" t="s">
        <v>37</v>
      </c>
      <c r="C96" s="21" t="s">
        <v>17</v>
      </c>
      <c r="D96" s="22" t="s">
        <v>43</v>
      </c>
      <c r="E96" s="86">
        <v>10.9</v>
      </c>
      <c r="F96" s="87">
        <v>10.8</v>
      </c>
      <c r="G96" s="83" t="s">
        <v>50</v>
      </c>
      <c r="H96" s="83" t="s">
        <v>49</v>
      </c>
      <c r="I96" s="97">
        <f>IF(F96/E96*100&gt;100,100,F96/E96*100)</f>
        <v>99.08256880733946</v>
      </c>
      <c r="J96" s="66">
        <f>(I96+I97+I98+I99+I100+I101)/6</f>
        <v>99.84709480122324</v>
      </c>
      <c r="K96" s="25">
        <f>IF(E102=0,J96,(J96+J102)/2)</f>
        <v>102.21712538226299</v>
      </c>
    </row>
    <row r="97" spans="1:11" ht="72" customHeight="1">
      <c r="A97" s="111"/>
      <c r="B97" s="26" t="s">
        <v>38</v>
      </c>
      <c r="C97" s="27" t="s">
        <v>18</v>
      </c>
      <c r="D97" s="28" t="s">
        <v>19</v>
      </c>
      <c r="E97" s="81">
        <v>0</v>
      </c>
      <c r="F97" s="82">
        <v>0</v>
      </c>
      <c r="G97" s="83" t="s">
        <v>50</v>
      </c>
      <c r="H97" s="83" t="s">
        <v>51</v>
      </c>
      <c r="I97" s="69">
        <f>IF(F97=0,100,IF(F97&gt;5,89,90))</f>
        <v>100</v>
      </c>
      <c r="J97" s="30" t="str">
        <f>IF(J96&gt;=100,"Гос.задание по гос.услуге выполнено в полном объеме",IF(J96&gt;=90,"Гос.задание по гос.услуге выполнено",IF(J96&lt;90,"Гос.задание по гос.услуге не выполнено")))</f>
        <v>Гос.задание по гос.услуге выполнено</v>
      </c>
      <c r="K97" s="31" t="str">
        <f>IF(K96&gt;=100,"Гос.задание по гос.услуге выполнено в полном объеме",IF(K96&gt;=90,"Гос.задание по гос.услуге выполнено",IF(K96&lt;90,"Гос.задание по гос.услуге не выполнено")))</f>
        <v>Гос.задание по гос.услуге выполнено в полном объеме</v>
      </c>
    </row>
    <row r="98" spans="1:11" ht="81" customHeight="1">
      <c r="A98" s="111"/>
      <c r="B98" s="26" t="s">
        <v>57</v>
      </c>
      <c r="C98" s="27" t="s">
        <v>17</v>
      </c>
      <c r="D98" s="28" t="s">
        <v>45</v>
      </c>
      <c r="E98" s="81">
        <v>90</v>
      </c>
      <c r="F98" s="82">
        <v>96</v>
      </c>
      <c r="G98" s="83" t="s">
        <v>50</v>
      </c>
      <c r="H98" s="88" t="s">
        <v>75</v>
      </c>
      <c r="I98" s="69">
        <f>IF(F98/E98*100&gt;100,100,F98/E98*100)</f>
        <v>100</v>
      </c>
      <c r="J98" s="32"/>
      <c r="K98" s="33"/>
    </row>
    <row r="99" spans="1:11" ht="65.25" customHeight="1">
      <c r="A99" s="111"/>
      <c r="B99" s="26" t="s">
        <v>58</v>
      </c>
      <c r="C99" s="27" t="s">
        <v>17</v>
      </c>
      <c r="D99" s="28" t="s">
        <v>20</v>
      </c>
      <c r="E99" s="81">
        <v>70</v>
      </c>
      <c r="F99" s="82">
        <v>70</v>
      </c>
      <c r="G99" s="83" t="s">
        <v>76</v>
      </c>
      <c r="H99" s="88" t="s">
        <v>54</v>
      </c>
      <c r="I99" s="69">
        <f>IF(F99/E99*100&gt;100,100,F99/E99*100)</f>
        <v>100</v>
      </c>
      <c r="J99" s="32"/>
      <c r="K99" s="33"/>
    </row>
    <row r="100" spans="1:11" ht="88.5" customHeight="1">
      <c r="A100" s="111"/>
      <c r="B100" s="26" t="s">
        <v>79</v>
      </c>
      <c r="C100" s="27" t="str">
        <f>'[1]Лист1'!C98</f>
        <v>%</v>
      </c>
      <c r="D100" s="22" t="s">
        <v>80</v>
      </c>
      <c r="E100" s="86">
        <v>90</v>
      </c>
      <c r="F100" s="95">
        <v>99</v>
      </c>
      <c r="G100" s="83" t="s">
        <v>50</v>
      </c>
      <c r="H100" s="88" t="s">
        <v>81</v>
      </c>
      <c r="I100" s="98">
        <f>IF(F100/E100*100&gt;100,100,F100/E100*100)</f>
        <v>100</v>
      </c>
      <c r="J100" s="34"/>
      <c r="K100" s="35"/>
    </row>
    <row r="101" spans="1:11" ht="87.75" customHeight="1">
      <c r="A101" s="112"/>
      <c r="B101" s="26" t="s">
        <v>82</v>
      </c>
      <c r="C101" s="27" t="s">
        <v>17</v>
      </c>
      <c r="D101" s="28" t="s">
        <v>46</v>
      </c>
      <c r="E101" s="86">
        <v>95</v>
      </c>
      <c r="F101" s="95">
        <v>100</v>
      </c>
      <c r="G101" s="83" t="s">
        <v>78</v>
      </c>
      <c r="H101" s="88" t="s">
        <v>56</v>
      </c>
      <c r="I101" s="69">
        <f>IF(F101/E101*100&gt;100,100,F101/E101*100)</f>
        <v>100</v>
      </c>
      <c r="J101" s="34"/>
      <c r="K101" s="35"/>
    </row>
    <row r="102" spans="1:11" ht="76.5" customHeight="1" thickBot="1">
      <c r="A102" s="36" t="s">
        <v>21</v>
      </c>
      <c r="B102" s="37" t="s">
        <v>22</v>
      </c>
      <c r="C102" s="38" t="s">
        <v>23</v>
      </c>
      <c r="D102" s="38"/>
      <c r="E102" s="90">
        <v>109</v>
      </c>
      <c r="F102" s="91">
        <v>114</v>
      </c>
      <c r="G102" s="83" t="s">
        <v>50</v>
      </c>
      <c r="H102" s="83" t="s">
        <v>49</v>
      </c>
      <c r="I102" s="71">
        <f>IF(E102=0,0,IF(F102/E102*100&gt;110,110,F102/E102*100))</f>
        <v>104.58715596330275</v>
      </c>
      <c r="J102" s="40">
        <f>(I102)</f>
        <v>104.58715596330275</v>
      </c>
      <c r="K102" s="41" t="str">
        <f>IF(J102&gt;=100,"Гос.задание по гос.услуге выполнено в полном объеме",IF(J102&gt;=90,"Гос.задание по гос.услуге выполнено",IF(J102&lt;90,"Гос.задание по гос.услуге не выполнено")))</f>
        <v>Гос.задание по гос.услуге выполнено в полном объеме</v>
      </c>
    </row>
    <row r="103" spans="1:11" ht="28.5" customHeight="1">
      <c r="A103" s="105" t="s">
        <v>34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7"/>
    </row>
    <row r="104" spans="1:11" ht="105" customHeight="1">
      <c r="A104" s="110" t="s">
        <v>16</v>
      </c>
      <c r="B104" s="20" t="s">
        <v>37</v>
      </c>
      <c r="C104" s="21" t="s">
        <v>17</v>
      </c>
      <c r="D104" s="22" t="s">
        <v>43</v>
      </c>
      <c r="E104" s="93">
        <v>12.2</v>
      </c>
      <c r="F104" s="87">
        <v>12.9</v>
      </c>
      <c r="G104" s="83" t="s">
        <v>50</v>
      </c>
      <c r="H104" s="83" t="s">
        <v>49</v>
      </c>
      <c r="I104" s="97">
        <f>IF(F104/E104*100&gt;100,100,F104/E104*100)</f>
        <v>100</v>
      </c>
      <c r="J104" s="66">
        <f>(I104+I105+I106+I107+I108+I109)/6</f>
        <v>100</v>
      </c>
      <c r="K104" s="25">
        <f>IF(E110=0,J104,(J104+J110)/2)</f>
        <v>105</v>
      </c>
    </row>
    <row r="105" spans="1:11" ht="45.75" customHeight="1">
      <c r="A105" s="111"/>
      <c r="B105" s="26" t="s">
        <v>38</v>
      </c>
      <c r="C105" s="27" t="s">
        <v>18</v>
      </c>
      <c r="D105" s="28" t="s">
        <v>19</v>
      </c>
      <c r="E105" s="81">
        <v>0</v>
      </c>
      <c r="F105" s="82">
        <v>0</v>
      </c>
      <c r="G105" s="83" t="s">
        <v>50</v>
      </c>
      <c r="H105" s="83" t="s">
        <v>51</v>
      </c>
      <c r="I105" s="69">
        <f>IF(F105=0,100,IF(F105&gt;5,89,90))</f>
        <v>100</v>
      </c>
      <c r="J105" s="30" t="str">
        <f>IF(J104&gt;=100,"Гос.задание по гос.услуге выполнено в полном объеме",IF(J104&gt;=90,"Гос.задание по гос.услуге выполнено",IF(J104&lt;90,"Гос.задание по гос.услуге не выполнено")))</f>
        <v>Гос.задание по гос.услуге выполнено в полном объеме</v>
      </c>
      <c r="K105" s="31" t="str">
        <f>IF(K104&gt;=100,"Гос.задание по гос.услуге выполнено в полном объеме",IF(K104&gt;=90,"Гос.задание по гос.услуге выполнено",IF(K104&lt;90,"Гос.задание по гос.услуге не выполнено")))</f>
        <v>Гос.задание по гос.услуге выполнено в полном объеме</v>
      </c>
    </row>
    <row r="106" spans="1:11" ht="81.75" customHeight="1">
      <c r="A106" s="111"/>
      <c r="B106" s="26" t="s">
        <v>57</v>
      </c>
      <c r="C106" s="27" t="s">
        <v>17</v>
      </c>
      <c r="D106" s="28" t="s">
        <v>45</v>
      </c>
      <c r="E106" s="81">
        <v>90</v>
      </c>
      <c r="F106" s="82">
        <v>96</v>
      </c>
      <c r="G106" s="83" t="s">
        <v>50</v>
      </c>
      <c r="H106" s="88" t="s">
        <v>75</v>
      </c>
      <c r="I106" s="69">
        <f>IF(F106/E106*100&gt;100,100,F106/E106*100)</f>
        <v>100</v>
      </c>
      <c r="J106" s="32"/>
      <c r="K106" s="33"/>
    </row>
    <row r="107" spans="1:11" ht="64.5" customHeight="1">
      <c r="A107" s="111"/>
      <c r="B107" s="26" t="s">
        <v>58</v>
      </c>
      <c r="C107" s="27" t="s">
        <v>17</v>
      </c>
      <c r="D107" s="28" t="s">
        <v>20</v>
      </c>
      <c r="E107" s="81">
        <v>70</v>
      </c>
      <c r="F107" s="82">
        <v>70</v>
      </c>
      <c r="G107" s="83" t="s">
        <v>76</v>
      </c>
      <c r="H107" s="88" t="s">
        <v>54</v>
      </c>
      <c r="I107" s="69">
        <f>IF(F107/E107*100&gt;100,100,F107/E107*100)</f>
        <v>100</v>
      </c>
      <c r="J107" s="32"/>
      <c r="K107" s="33"/>
    </row>
    <row r="108" spans="1:11" ht="88.5" customHeight="1">
      <c r="A108" s="111"/>
      <c r="B108" s="26" t="s">
        <v>79</v>
      </c>
      <c r="C108" s="27" t="str">
        <f>'[1]Лист1'!C106</f>
        <v>чел.</v>
      </c>
      <c r="D108" s="22" t="s">
        <v>80</v>
      </c>
      <c r="E108" s="86">
        <v>90</v>
      </c>
      <c r="F108" s="95">
        <v>99</v>
      </c>
      <c r="G108" s="83" t="s">
        <v>50</v>
      </c>
      <c r="H108" s="88" t="s">
        <v>81</v>
      </c>
      <c r="I108" s="98">
        <f>IF(F108/E108*100&gt;100,100,F108/E108*100)</f>
        <v>100</v>
      </c>
      <c r="J108" s="34"/>
      <c r="K108" s="35"/>
    </row>
    <row r="109" spans="1:11" ht="93" customHeight="1">
      <c r="A109" s="112"/>
      <c r="B109" s="26" t="s">
        <v>82</v>
      </c>
      <c r="C109" s="27" t="s">
        <v>17</v>
      </c>
      <c r="D109" s="28" t="s">
        <v>46</v>
      </c>
      <c r="E109" s="86">
        <v>95</v>
      </c>
      <c r="F109" s="95">
        <v>100</v>
      </c>
      <c r="G109" s="83" t="s">
        <v>78</v>
      </c>
      <c r="H109" s="88" t="s">
        <v>56</v>
      </c>
      <c r="I109" s="69">
        <f>IF(F109/E109*100&gt;100,100,F109/E109*100)</f>
        <v>100</v>
      </c>
      <c r="J109" s="34"/>
      <c r="K109" s="35"/>
    </row>
    <row r="110" spans="1:11" ht="73.5" customHeight="1" thickBot="1">
      <c r="A110" s="36" t="s">
        <v>21</v>
      </c>
      <c r="B110" s="37" t="s">
        <v>22</v>
      </c>
      <c r="C110" s="38" t="s">
        <v>23</v>
      </c>
      <c r="D110" s="38"/>
      <c r="E110" s="90">
        <v>122</v>
      </c>
      <c r="F110" s="91">
        <v>135</v>
      </c>
      <c r="G110" s="83" t="s">
        <v>50</v>
      </c>
      <c r="H110" s="83" t="s">
        <v>49</v>
      </c>
      <c r="I110" s="71">
        <f>IF(E110=0,0,IF(F110/E110*100&gt;110,110,F110/E110*100))</f>
        <v>110</v>
      </c>
      <c r="J110" s="40">
        <f>(I110)</f>
        <v>110</v>
      </c>
      <c r="K110" s="41" t="str">
        <f>IF(J110&gt;=100,"Гос.задание по гос.услуге выполнено в полном объеме",IF(J110&gt;=90,"Гос.задание по гос.услуге выполнено",IF(J110&lt;90,"Гос.задание по гос.услуге не выполнено")))</f>
        <v>Гос.задание по гос.услуге выполнено в полном объеме</v>
      </c>
    </row>
    <row r="111" spans="1:11" ht="20.25" customHeight="1">
      <c r="A111" s="105" t="s">
        <v>35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7"/>
    </row>
    <row r="112" spans="1:11" ht="85.5" customHeight="1">
      <c r="A112" s="110" t="s">
        <v>16</v>
      </c>
      <c r="B112" s="20" t="s">
        <v>37</v>
      </c>
      <c r="C112" s="21" t="s">
        <v>17</v>
      </c>
      <c r="D112" s="22" t="s">
        <v>43</v>
      </c>
      <c r="E112" s="93">
        <v>23.9</v>
      </c>
      <c r="F112" s="87">
        <v>23.8</v>
      </c>
      <c r="G112" s="83" t="s">
        <v>50</v>
      </c>
      <c r="H112" s="83" t="s">
        <v>49</v>
      </c>
      <c r="I112" s="97">
        <f>IF(F112/E112*100&gt;100,100,F112/E112*100)</f>
        <v>99.581589958159</v>
      </c>
      <c r="J112" s="66">
        <f>(I112+I113+I114+I115+I116+I117)/6</f>
        <v>99.93026499302648</v>
      </c>
      <c r="K112" s="25">
        <f>IF(E118=0,J112,(J112+J118)/2)</f>
        <v>102.05718270571826</v>
      </c>
    </row>
    <row r="113" spans="1:11" ht="52.5" customHeight="1">
      <c r="A113" s="111"/>
      <c r="B113" s="26" t="s">
        <v>38</v>
      </c>
      <c r="C113" s="27" t="s">
        <v>18</v>
      </c>
      <c r="D113" s="28" t="s">
        <v>19</v>
      </c>
      <c r="E113" s="81">
        <v>0</v>
      </c>
      <c r="F113" s="82">
        <v>0</v>
      </c>
      <c r="G113" s="83" t="s">
        <v>50</v>
      </c>
      <c r="H113" s="83" t="s">
        <v>51</v>
      </c>
      <c r="I113" s="69">
        <f>IF(F113=0,100,IF(F113&gt;5,89,90))</f>
        <v>100</v>
      </c>
      <c r="J113" s="30" t="str">
        <f>IF(J112&gt;=100,"Гос.задание по гос.услуге выполнено в полном объеме",IF(J112&gt;=90,"Гос.задание по гос.услуге выполнено",IF(J112&lt;90,"Гос.задание по гос.услуге не выполнено")))</f>
        <v>Гос.задание по гос.услуге выполнено</v>
      </c>
      <c r="K113" s="31" t="str">
        <f>IF(K112&gt;=100,"Гос.задание по гос.услуге выполнено в полном объеме",IF(K112&gt;=90,"Гос.задание по гос.услуге выполнено",IF(K112&lt;90,"Гос.задание по гос.услуге не выполнено")))</f>
        <v>Гос.задание по гос.услуге выполнено в полном объеме</v>
      </c>
    </row>
    <row r="114" spans="1:11" ht="90.75" customHeight="1">
      <c r="A114" s="111"/>
      <c r="B114" s="26" t="s">
        <v>57</v>
      </c>
      <c r="C114" s="27" t="s">
        <v>17</v>
      </c>
      <c r="D114" s="28" t="s">
        <v>45</v>
      </c>
      <c r="E114" s="81">
        <v>90</v>
      </c>
      <c r="F114" s="82">
        <v>96</v>
      </c>
      <c r="G114" s="83" t="s">
        <v>50</v>
      </c>
      <c r="H114" s="88" t="s">
        <v>75</v>
      </c>
      <c r="I114" s="69">
        <f>IF(F114/E114*100&gt;100,100,F114/E114*100)</f>
        <v>100</v>
      </c>
      <c r="J114" s="32"/>
      <c r="K114" s="33"/>
    </row>
    <row r="115" spans="1:11" ht="66.75" customHeight="1">
      <c r="A115" s="111"/>
      <c r="B115" s="26" t="s">
        <v>58</v>
      </c>
      <c r="C115" s="27" t="s">
        <v>17</v>
      </c>
      <c r="D115" s="28" t="s">
        <v>20</v>
      </c>
      <c r="E115" s="81">
        <v>70</v>
      </c>
      <c r="F115" s="82">
        <v>70</v>
      </c>
      <c r="G115" s="83" t="s">
        <v>76</v>
      </c>
      <c r="H115" s="88" t="s">
        <v>54</v>
      </c>
      <c r="I115" s="69">
        <f>IF(F115/E115*100&gt;100,100,F115/E115*100)</f>
        <v>100</v>
      </c>
      <c r="J115" s="32"/>
      <c r="K115" s="33"/>
    </row>
    <row r="116" spans="1:11" ht="88.5" customHeight="1">
      <c r="A116" s="111"/>
      <c r="B116" s="26" t="s">
        <v>79</v>
      </c>
      <c r="C116" s="27" t="str">
        <f>'[1]Лист1'!C114</f>
        <v>%</v>
      </c>
      <c r="D116" s="22" t="s">
        <v>80</v>
      </c>
      <c r="E116" s="86">
        <v>90</v>
      </c>
      <c r="F116" s="95">
        <v>99</v>
      </c>
      <c r="G116" s="83" t="s">
        <v>50</v>
      </c>
      <c r="H116" s="88" t="s">
        <v>81</v>
      </c>
      <c r="I116" s="98">
        <f>IF(F116/E116*100&gt;100,100,F116/E116*100)</f>
        <v>100</v>
      </c>
      <c r="J116" s="34"/>
      <c r="K116" s="35"/>
    </row>
    <row r="117" spans="1:11" ht="90" customHeight="1">
      <c r="A117" s="112"/>
      <c r="B117" s="26" t="s">
        <v>82</v>
      </c>
      <c r="C117" s="27" t="s">
        <v>17</v>
      </c>
      <c r="D117" s="28" t="s">
        <v>46</v>
      </c>
      <c r="E117" s="86">
        <v>95</v>
      </c>
      <c r="F117" s="95">
        <v>100</v>
      </c>
      <c r="G117" s="83" t="s">
        <v>78</v>
      </c>
      <c r="H117" s="88" t="s">
        <v>56</v>
      </c>
      <c r="I117" s="69">
        <f>IF(F117/E117*100&gt;100,100,F117/E117*100)</f>
        <v>100</v>
      </c>
      <c r="J117" s="34"/>
      <c r="K117" s="35"/>
    </row>
    <row r="118" spans="1:11" ht="78" customHeight="1" thickBot="1">
      <c r="A118" s="36" t="s">
        <v>21</v>
      </c>
      <c r="B118" s="37" t="s">
        <v>22</v>
      </c>
      <c r="C118" s="38" t="s">
        <v>23</v>
      </c>
      <c r="D118" s="38"/>
      <c r="E118" s="90">
        <v>239</v>
      </c>
      <c r="F118" s="91">
        <v>249</v>
      </c>
      <c r="G118" s="83" t="s">
        <v>50</v>
      </c>
      <c r="H118" s="83" t="s">
        <v>49</v>
      </c>
      <c r="I118" s="71">
        <f>IF(E118=0,0,IF(F118/E118*100&gt;110,110,F118/E118*100))</f>
        <v>104.18410041841004</v>
      </c>
      <c r="J118" s="40">
        <f>(I118)</f>
        <v>104.18410041841004</v>
      </c>
      <c r="K118" s="41" t="str">
        <f>IF(J118&gt;=100,"Гос.задание по гос.услуге выполнено в полном объеме",IF(J118&gt;=90,"Гос.задание по гос.услуге выполнено",IF(J118&lt;90,"Гос.задание по гос.услуге не выполнено")))</f>
        <v>Гос.задание по гос.услуге выполнено в полном объеме</v>
      </c>
    </row>
    <row r="119" spans="1:11" ht="20.25" customHeight="1">
      <c r="A119" s="105" t="s">
        <v>39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7"/>
    </row>
    <row r="120" spans="1:11" ht="85.5" customHeight="1">
      <c r="A120" s="110" t="s">
        <v>16</v>
      </c>
      <c r="B120" s="20" t="s">
        <v>37</v>
      </c>
      <c r="C120" s="21" t="s">
        <v>17</v>
      </c>
      <c r="D120" s="22" t="s">
        <v>43</v>
      </c>
      <c r="E120" s="93">
        <v>1.2</v>
      </c>
      <c r="F120" s="87">
        <v>1.5</v>
      </c>
      <c r="G120" s="83" t="s">
        <v>50</v>
      </c>
      <c r="H120" s="83" t="s">
        <v>49</v>
      </c>
      <c r="I120" s="97">
        <v>100</v>
      </c>
      <c r="J120" s="66">
        <f>(I120+I121+I122+I123+I124+I125)/6</f>
        <v>100</v>
      </c>
      <c r="K120" s="25">
        <f>IF(E126=0,J120,(J120+J126)/2)</f>
        <v>105</v>
      </c>
    </row>
    <row r="121" spans="1:11" ht="52.5" customHeight="1">
      <c r="A121" s="111"/>
      <c r="B121" s="26" t="s">
        <v>38</v>
      </c>
      <c r="C121" s="27" t="s">
        <v>18</v>
      </c>
      <c r="D121" s="28" t="s">
        <v>19</v>
      </c>
      <c r="E121" s="81">
        <v>0</v>
      </c>
      <c r="F121" s="82">
        <v>0</v>
      </c>
      <c r="G121" s="83" t="s">
        <v>50</v>
      </c>
      <c r="H121" s="83" t="s">
        <v>51</v>
      </c>
      <c r="I121" s="69">
        <f>IF(F121=0,100,IF(F121&gt;5,89,90))</f>
        <v>100</v>
      </c>
      <c r="J121" s="30" t="str">
        <f>IF(J120&gt;=100,"Гос.задание по гос.услуге выполнено в полном объеме",IF(J120&gt;=90,"Гос.задание по гос.услуге выполнено",IF(J120&lt;90,"Гос.задание по гос.услуге не выполнено")))</f>
        <v>Гос.задание по гос.услуге выполнено в полном объеме</v>
      </c>
      <c r="K121" s="31" t="str">
        <f>IF(K120&gt;=100,"Гос.задание по гос.услуге выполнено в полном объеме",IF(K120&gt;=90,"Гос.задание по гос.услуге выполнено",IF(K120&lt;90,"Гос.задание по гос.услуге не выполнено")))</f>
        <v>Гос.задание по гос.услуге выполнено в полном объеме</v>
      </c>
    </row>
    <row r="122" spans="1:11" ht="90.75" customHeight="1">
      <c r="A122" s="111"/>
      <c r="B122" s="26" t="s">
        <v>57</v>
      </c>
      <c r="C122" s="27" t="s">
        <v>17</v>
      </c>
      <c r="D122" s="28" t="s">
        <v>45</v>
      </c>
      <c r="E122" s="81">
        <v>90</v>
      </c>
      <c r="F122" s="82">
        <v>96</v>
      </c>
      <c r="G122" s="83" t="s">
        <v>50</v>
      </c>
      <c r="H122" s="88" t="s">
        <v>75</v>
      </c>
      <c r="I122" s="69">
        <f>IF(F122/E122*100&gt;100,100,F122/E122*100)</f>
        <v>100</v>
      </c>
      <c r="J122" s="32"/>
      <c r="K122" s="33"/>
    </row>
    <row r="123" spans="1:11" ht="60" customHeight="1">
      <c r="A123" s="111"/>
      <c r="B123" s="26" t="s">
        <v>58</v>
      </c>
      <c r="C123" s="27" t="s">
        <v>17</v>
      </c>
      <c r="D123" s="28" t="s">
        <v>20</v>
      </c>
      <c r="E123" s="81">
        <v>70</v>
      </c>
      <c r="F123" s="82">
        <v>70</v>
      </c>
      <c r="G123" s="83" t="s">
        <v>76</v>
      </c>
      <c r="H123" s="88" t="s">
        <v>54</v>
      </c>
      <c r="I123" s="69">
        <f>IF(F123/E123*100&gt;100,100,F123/E123*100)</f>
        <v>100</v>
      </c>
      <c r="J123" s="32"/>
      <c r="K123" s="33"/>
    </row>
    <row r="124" spans="1:11" ht="88.5" customHeight="1">
      <c r="A124" s="111"/>
      <c r="B124" s="26" t="s">
        <v>79</v>
      </c>
      <c r="C124" s="27">
        <f>'[1]Лист1'!C122</f>
        <v>0</v>
      </c>
      <c r="D124" s="22" t="s">
        <v>80</v>
      </c>
      <c r="E124" s="86">
        <v>90</v>
      </c>
      <c r="F124" s="95">
        <v>99</v>
      </c>
      <c r="G124" s="83" t="s">
        <v>50</v>
      </c>
      <c r="H124" s="88" t="s">
        <v>81</v>
      </c>
      <c r="I124" s="98">
        <f>IF(F124/E124*100&gt;100,100,F124/E124*100)</f>
        <v>100</v>
      </c>
      <c r="J124" s="34"/>
      <c r="K124" s="35"/>
    </row>
    <row r="125" spans="1:11" ht="90" customHeight="1">
      <c r="A125" s="112"/>
      <c r="B125" s="26" t="s">
        <v>82</v>
      </c>
      <c r="C125" s="27" t="s">
        <v>17</v>
      </c>
      <c r="D125" s="28" t="s">
        <v>46</v>
      </c>
      <c r="E125" s="86">
        <v>95</v>
      </c>
      <c r="F125" s="95">
        <v>100</v>
      </c>
      <c r="G125" s="83" t="s">
        <v>78</v>
      </c>
      <c r="H125" s="88" t="s">
        <v>56</v>
      </c>
      <c r="I125" s="69">
        <f>IF(F125/E125*100&gt;100,100,F125/E125*100)</f>
        <v>100</v>
      </c>
      <c r="J125" s="34"/>
      <c r="K125" s="35"/>
    </row>
    <row r="126" spans="1:11" ht="78" customHeight="1" thickBot="1">
      <c r="A126" s="36" t="s">
        <v>21</v>
      </c>
      <c r="B126" s="37" t="s">
        <v>22</v>
      </c>
      <c r="C126" s="38" t="s">
        <v>23</v>
      </c>
      <c r="D126" s="38"/>
      <c r="E126" s="90">
        <v>12</v>
      </c>
      <c r="F126" s="91">
        <v>16</v>
      </c>
      <c r="G126" s="83" t="s">
        <v>48</v>
      </c>
      <c r="H126" s="83" t="s">
        <v>49</v>
      </c>
      <c r="I126" s="71">
        <v>110</v>
      </c>
      <c r="J126" s="40">
        <f>(I126)</f>
        <v>110</v>
      </c>
      <c r="K126" s="41" t="str">
        <f>IF(J126&gt;=100,"Гос.задание по гос.услуге выполнено в полном объеме",IF(J126&gt;=90,"Гос.задание по гос.услуге выполнено",IF(J126&lt;90,"Гос.задание по гос.услуге не выполнено")))</f>
        <v>Гос.задание по гос.услуге выполнено в полном объеме</v>
      </c>
    </row>
    <row r="127" spans="1:15" ht="20.25" customHeight="1">
      <c r="A127" s="108" t="s">
        <v>42</v>
      </c>
      <c r="B127" s="122" t="s">
        <v>40</v>
      </c>
      <c r="C127" s="122"/>
      <c r="D127" s="122"/>
      <c r="E127" s="122"/>
      <c r="F127" s="122"/>
      <c r="G127" s="122"/>
      <c r="H127" s="122"/>
      <c r="I127" s="122"/>
      <c r="J127" s="122"/>
      <c r="K127" s="13">
        <f>(K130+K136+K142+K148+K155)/5</f>
        <v>100</v>
      </c>
      <c r="L127" s="74"/>
      <c r="M127" s="2"/>
      <c r="N127" s="2"/>
      <c r="O127" s="2"/>
    </row>
    <row r="128" spans="1:15" ht="48" customHeight="1" thickBot="1">
      <c r="A128" s="109"/>
      <c r="B128" s="123"/>
      <c r="C128" s="123"/>
      <c r="D128" s="123"/>
      <c r="E128" s="123"/>
      <c r="F128" s="123"/>
      <c r="G128" s="123"/>
      <c r="H128" s="123"/>
      <c r="I128" s="123"/>
      <c r="J128" s="123"/>
      <c r="K128" s="14" t="str">
        <f>IF(K127&gt;=100,"Гос.задание по гос.услуге выполнено в полном объеме",IF(K127&gt;=90,"Гос.задание по гос.услуге выполнено",IF(K127&lt;90,"Гос.задание по гос.услуге не выполнено")))</f>
        <v>Гос.задание по гос.услуге выполнено в полном объеме</v>
      </c>
      <c r="L128" s="2"/>
      <c r="M128" s="2"/>
      <c r="N128" s="2"/>
      <c r="O128" s="2"/>
    </row>
    <row r="129" spans="1:11" ht="24.75" customHeight="1">
      <c r="A129" s="105" t="s">
        <v>31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7"/>
    </row>
    <row r="130" spans="1:11" ht="85.5" customHeight="1">
      <c r="A130" s="102" t="s">
        <v>16</v>
      </c>
      <c r="B130" s="20" t="s">
        <v>37</v>
      </c>
      <c r="C130" s="21" t="s">
        <v>17</v>
      </c>
      <c r="D130" s="22" t="s">
        <v>43</v>
      </c>
      <c r="E130" s="92">
        <v>0.3</v>
      </c>
      <c r="F130" s="87">
        <v>0.3</v>
      </c>
      <c r="G130" s="83" t="s">
        <v>50</v>
      </c>
      <c r="H130" s="83" t="s">
        <v>49</v>
      </c>
      <c r="I130" s="97">
        <f>IF(F130/E130*100&gt;100,100,F130/E130*100)</f>
        <v>100</v>
      </c>
      <c r="J130" s="66">
        <f>(I130+I131+I132+I133)/4</f>
        <v>100</v>
      </c>
      <c r="K130" s="25">
        <f>IF(E134=0,J130,(J130+J134)/2)</f>
        <v>100</v>
      </c>
    </row>
    <row r="131" spans="1:11" ht="82.5" customHeight="1">
      <c r="A131" s="103"/>
      <c r="B131" s="26" t="s">
        <v>63</v>
      </c>
      <c r="C131" s="27" t="s">
        <v>17</v>
      </c>
      <c r="D131" s="28" t="s">
        <v>45</v>
      </c>
      <c r="E131" s="81">
        <v>90</v>
      </c>
      <c r="F131" s="82">
        <v>96</v>
      </c>
      <c r="G131" s="83" t="s">
        <v>50</v>
      </c>
      <c r="H131" s="88" t="s">
        <v>75</v>
      </c>
      <c r="I131" s="69">
        <f>IF(F131/E131*100&gt;100,100,F131/E131*100)</f>
        <v>100</v>
      </c>
      <c r="J131" s="32"/>
      <c r="K131" s="33"/>
    </row>
    <row r="132" spans="1:11" ht="90" customHeight="1">
      <c r="A132" s="104"/>
      <c r="B132" s="26" t="s">
        <v>62</v>
      </c>
      <c r="C132" s="27" t="s">
        <v>17</v>
      </c>
      <c r="D132" s="28" t="s">
        <v>46</v>
      </c>
      <c r="E132" s="86">
        <v>95</v>
      </c>
      <c r="F132" s="95">
        <v>100</v>
      </c>
      <c r="G132" s="83" t="s">
        <v>78</v>
      </c>
      <c r="H132" s="88" t="s">
        <v>56</v>
      </c>
      <c r="I132" s="69">
        <f>IF(F132/E132*100&gt;100,100,F132/E132*100)</f>
        <v>100</v>
      </c>
      <c r="J132" s="34"/>
      <c r="K132" s="35"/>
    </row>
    <row r="133" spans="1:11" ht="88.5" customHeight="1">
      <c r="A133" s="100"/>
      <c r="B133" s="26" t="s">
        <v>83</v>
      </c>
      <c r="C133" s="27" t="str">
        <f>'[1]Лист1'!C131</f>
        <v>чел.</v>
      </c>
      <c r="D133" s="22" t="s">
        <v>80</v>
      </c>
      <c r="E133" s="86">
        <v>90</v>
      </c>
      <c r="F133" s="95">
        <v>99</v>
      </c>
      <c r="G133" s="83" t="s">
        <v>50</v>
      </c>
      <c r="H133" s="88" t="s">
        <v>81</v>
      </c>
      <c r="I133" s="98">
        <f>IF(F133/E133*100&gt;100,100,F133/E133*100)</f>
        <v>100</v>
      </c>
      <c r="J133" s="34"/>
      <c r="K133" s="35"/>
    </row>
    <row r="134" spans="1:11" ht="78" customHeight="1" thickBot="1">
      <c r="A134" s="36" t="s">
        <v>21</v>
      </c>
      <c r="B134" s="37" t="s">
        <v>22</v>
      </c>
      <c r="C134" s="38" t="s">
        <v>23</v>
      </c>
      <c r="D134" s="38"/>
      <c r="E134" s="90">
        <v>3</v>
      </c>
      <c r="F134" s="91">
        <v>3</v>
      </c>
      <c r="G134" s="83" t="s">
        <v>50</v>
      </c>
      <c r="H134" s="83" t="s">
        <v>49</v>
      </c>
      <c r="I134" s="71">
        <f>IF(E134=0,0,IF(F134/E134*100&gt;110,110,F134/E134*100))</f>
        <v>100</v>
      </c>
      <c r="J134" s="40">
        <f>(I134)</f>
        <v>100</v>
      </c>
      <c r="K134" s="41" t="str">
        <f>IF(J134&gt;=100,"Гос.задание по гос.услуге выполнено в полном объеме",IF(J134&gt;=90,"Гос.задание по гос.услуге выполнено",IF(J134&lt;90,"Гос.задание по гос.услуге не выполнено")))</f>
        <v>Гос.задание по гос.услуге выполнено в полном объеме</v>
      </c>
    </row>
    <row r="135" spans="1:11" ht="22.5" customHeight="1">
      <c r="A135" s="105" t="s">
        <v>32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7"/>
    </row>
    <row r="136" spans="1:11" ht="85.5" customHeight="1">
      <c r="A136" s="102" t="s">
        <v>16</v>
      </c>
      <c r="B136" s="20" t="s">
        <v>37</v>
      </c>
      <c r="C136" s="21" t="s">
        <v>17</v>
      </c>
      <c r="D136" s="22" t="s">
        <v>43</v>
      </c>
      <c r="E136" s="92">
        <v>0.4</v>
      </c>
      <c r="F136" s="87">
        <v>0.4</v>
      </c>
      <c r="G136" s="83" t="s">
        <v>50</v>
      </c>
      <c r="H136" s="83" t="s">
        <v>49</v>
      </c>
      <c r="I136" s="97">
        <f>IF(F136/E136*100&gt;100,100,F136/E136*100)</f>
        <v>100</v>
      </c>
      <c r="J136" s="66">
        <f>(I136+I137+I138+I139)/4</f>
        <v>100</v>
      </c>
      <c r="K136" s="25">
        <f>IF(E140=0,J136,(J136+J140)/2)</f>
        <v>100</v>
      </c>
    </row>
    <row r="137" spans="1:11" ht="90.75" customHeight="1">
      <c r="A137" s="103"/>
      <c r="B137" s="26" t="s">
        <v>63</v>
      </c>
      <c r="C137" s="27" t="s">
        <v>17</v>
      </c>
      <c r="D137" s="28" t="s">
        <v>45</v>
      </c>
      <c r="E137" s="81">
        <v>90</v>
      </c>
      <c r="F137" s="82">
        <v>96</v>
      </c>
      <c r="G137" s="83" t="s">
        <v>50</v>
      </c>
      <c r="H137" s="88" t="s">
        <v>75</v>
      </c>
      <c r="I137" s="69">
        <f>IF(F137/E137*100&gt;100,100,F137/E137*100)</f>
        <v>100</v>
      </c>
      <c r="J137" s="32"/>
      <c r="K137" s="33"/>
    </row>
    <row r="138" spans="1:11" ht="90" customHeight="1">
      <c r="A138" s="103"/>
      <c r="B138" s="26" t="s">
        <v>62</v>
      </c>
      <c r="C138" s="27" t="s">
        <v>17</v>
      </c>
      <c r="D138" s="28" t="s">
        <v>46</v>
      </c>
      <c r="E138" s="86">
        <v>95</v>
      </c>
      <c r="F138" s="95">
        <v>100</v>
      </c>
      <c r="G138" s="83" t="s">
        <v>78</v>
      </c>
      <c r="H138" s="88" t="s">
        <v>56</v>
      </c>
      <c r="I138" s="69">
        <f>IF(F138/E138*100&gt;100,100,F138/E138*100)</f>
        <v>100</v>
      </c>
      <c r="J138" s="34"/>
      <c r="K138" s="35"/>
    </row>
    <row r="139" spans="1:11" ht="88.5" customHeight="1">
      <c r="A139" s="104"/>
      <c r="B139" s="26" t="s">
        <v>83</v>
      </c>
      <c r="C139" s="27">
        <f>'[1]Лист1'!C137</f>
        <v>0</v>
      </c>
      <c r="D139" s="22" t="s">
        <v>80</v>
      </c>
      <c r="E139" s="86">
        <v>90</v>
      </c>
      <c r="F139" s="95">
        <v>99</v>
      </c>
      <c r="G139" s="83" t="s">
        <v>50</v>
      </c>
      <c r="H139" s="88" t="s">
        <v>81</v>
      </c>
      <c r="I139" s="98">
        <f>IF(F139/E139*100&gt;100,100,F139/E139*100)</f>
        <v>100</v>
      </c>
      <c r="J139" s="34"/>
      <c r="K139" s="35"/>
    </row>
    <row r="140" spans="1:11" ht="78" customHeight="1" thickBot="1">
      <c r="A140" s="36" t="s">
        <v>21</v>
      </c>
      <c r="B140" s="37" t="s">
        <v>22</v>
      </c>
      <c r="C140" s="38" t="s">
        <v>23</v>
      </c>
      <c r="D140" s="38"/>
      <c r="E140" s="90">
        <v>4</v>
      </c>
      <c r="F140" s="91">
        <v>4</v>
      </c>
      <c r="G140" s="83" t="s">
        <v>60</v>
      </c>
      <c r="H140" s="83" t="s">
        <v>49</v>
      </c>
      <c r="I140" s="71">
        <f>IF(E140=0,0,IF(F140/E140*100&gt;110,110,F140/E140*100))</f>
        <v>100</v>
      </c>
      <c r="J140" s="40">
        <f>(I140)</f>
        <v>100</v>
      </c>
      <c r="K140" s="41" t="str">
        <f>IF(J140&gt;=100,"Гос.задание по гос.услуге выполнено в полном объеме",IF(J140&gt;=90,"Гос.задание по гос.услуге выполнено",IF(J140&lt;90,"Гос.задание по гос.услуге не выполнено")))</f>
        <v>Гос.задание по гос.услуге выполнено в полном объеме</v>
      </c>
    </row>
    <row r="141" spans="1:11" ht="30.75" customHeight="1">
      <c r="A141" s="105" t="s">
        <v>36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7"/>
    </row>
    <row r="142" spans="1:11" ht="86.25" customHeight="1">
      <c r="A142" s="102" t="s">
        <v>16</v>
      </c>
      <c r="B142" s="20" t="s">
        <v>37</v>
      </c>
      <c r="C142" s="21" t="s">
        <v>17</v>
      </c>
      <c r="D142" s="22" t="s">
        <v>43</v>
      </c>
      <c r="E142" s="92">
        <v>0.1</v>
      </c>
      <c r="F142" s="87">
        <v>0.1</v>
      </c>
      <c r="G142" s="83" t="s">
        <v>50</v>
      </c>
      <c r="H142" s="83" t="s">
        <v>49</v>
      </c>
      <c r="I142" s="97">
        <f>IF(F142/E142*100&gt;100,100,F142/E142*100)</f>
        <v>100</v>
      </c>
      <c r="J142" s="66">
        <f>(I142+I143+I144+I145)/4</f>
        <v>100</v>
      </c>
      <c r="K142" s="25">
        <f>IF(E146=0,J142,(J142+J146)/2)</f>
        <v>100</v>
      </c>
    </row>
    <row r="143" spans="1:11" ht="90.75" customHeight="1">
      <c r="A143" s="103"/>
      <c r="B143" s="26" t="s">
        <v>63</v>
      </c>
      <c r="C143" s="27" t="s">
        <v>17</v>
      </c>
      <c r="D143" s="28" t="s">
        <v>45</v>
      </c>
      <c r="E143" s="81">
        <v>90</v>
      </c>
      <c r="F143" s="82">
        <v>96</v>
      </c>
      <c r="G143" s="83" t="s">
        <v>50</v>
      </c>
      <c r="H143" s="88" t="s">
        <v>75</v>
      </c>
      <c r="I143" s="69">
        <f>IF(F143/E143*100&gt;100,100,F143/E143*100)</f>
        <v>100</v>
      </c>
      <c r="J143" s="32"/>
      <c r="K143" s="33"/>
    </row>
    <row r="144" spans="1:11" ht="90" customHeight="1">
      <c r="A144" s="103"/>
      <c r="B144" s="26" t="s">
        <v>62</v>
      </c>
      <c r="C144" s="27" t="s">
        <v>17</v>
      </c>
      <c r="D144" s="28" t="s">
        <v>46</v>
      </c>
      <c r="E144" s="86">
        <v>95</v>
      </c>
      <c r="F144" s="89">
        <v>95.4</v>
      </c>
      <c r="G144" s="83" t="s">
        <v>77</v>
      </c>
      <c r="H144" s="88" t="s">
        <v>56</v>
      </c>
      <c r="I144" s="69">
        <f>IF(F144/E144*100&gt;100,100,F144/E144*100)</f>
        <v>100</v>
      </c>
      <c r="J144" s="34"/>
      <c r="K144" s="35"/>
    </row>
    <row r="145" spans="1:11" ht="88.5" customHeight="1">
      <c r="A145" s="104"/>
      <c r="B145" s="26" t="s">
        <v>83</v>
      </c>
      <c r="C145" s="27" t="str">
        <f>'[1]Лист1'!C143</f>
        <v>%</v>
      </c>
      <c r="D145" s="22" t="s">
        <v>80</v>
      </c>
      <c r="E145" s="86">
        <v>90</v>
      </c>
      <c r="F145" s="95">
        <v>99</v>
      </c>
      <c r="G145" s="83" t="s">
        <v>50</v>
      </c>
      <c r="H145" s="88" t="s">
        <v>81</v>
      </c>
      <c r="I145" s="98">
        <f>IF(F145/E145*100&gt;100,100,F145/E145*100)</f>
        <v>100</v>
      </c>
      <c r="J145" s="34"/>
      <c r="K145" s="35"/>
    </row>
    <row r="146" spans="1:11" ht="87" customHeight="1" thickBot="1">
      <c r="A146" s="36" t="s">
        <v>21</v>
      </c>
      <c r="B146" s="37" t="s">
        <v>22</v>
      </c>
      <c r="C146" s="38" t="s">
        <v>23</v>
      </c>
      <c r="D146" s="38"/>
      <c r="E146" s="90">
        <v>1</v>
      </c>
      <c r="F146" s="91">
        <v>1</v>
      </c>
      <c r="G146" s="83" t="s">
        <v>50</v>
      </c>
      <c r="H146" s="83" t="s">
        <v>49</v>
      </c>
      <c r="I146" s="71">
        <f>IF(E146=0,0,IF(F146/E146*100&gt;110,110,F146/E146*100))</f>
        <v>100</v>
      </c>
      <c r="J146" s="40">
        <f>(I146)</f>
        <v>100</v>
      </c>
      <c r="K146" s="41" t="str">
        <f>IF(J146&gt;=100,"Гос.задание по гос.услуге выполнено в полном объеме",IF(J146&gt;=90,"Гос.задание по гос.услуге выполнено",IF(J146&lt;90,"Гос.задание по гос.услуге не выполнено")))</f>
        <v>Гос.задание по гос.услуге выполнено в полном объеме</v>
      </c>
    </row>
    <row r="147" spans="1:11" ht="24.75" customHeight="1">
      <c r="A147" s="105" t="s">
        <v>34</v>
      </c>
      <c r="B147" s="106"/>
      <c r="C147" s="106"/>
      <c r="D147" s="106"/>
      <c r="E147" s="106"/>
      <c r="F147" s="106"/>
      <c r="G147" s="106"/>
      <c r="H147" s="106"/>
      <c r="I147" s="106"/>
      <c r="J147" s="106"/>
      <c r="K147" s="107"/>
    </row>
    <row r="148" spans="1:11" ht="79.5" customHeight="1">
      <c r="A148" s="102" t="s">
        <v>16</v>
      </c>
      <c r="B148" s="20" t="s">
        <v>37</v>
      </c>
      <c r="C148" s="21" t="s">
        <v>17</v>
      </c>
      <c r="D148" s="22" t="s">
        <v>43</v>
      </c>
      <c r="E148" s="86">
        <v>0.3</v>
      </c>
      <c r="F148" s="87">
        <v>0.3</v>
      </c>
      <c r="G148" s="83" t="s">
        <v>50</v>
      </c>
      <c r="H148" s="83" t="s">
        <v>49</v>
      </c>
      <c r="I148" s="97">
        <f>IF(F148/E148*100&gt;100,100,F148/E148*100)</f>
        <v>100</v>
      </c>
      <c r="J148" s="66">
        <f>(I148+I149+I150+I151)/4</f>
        <v>100</v>
      </c>
      <c r="K148" s="25">
        <f>IF(E152=0,J148,(J148+J152)/2)</f>
        <v>100</v>
      </c>
    </row>
    <row r="149" spans="1:11" ht="79.5" customHeight="1">
      <c r="A149" s="103"/>
      <c r="B149" s="26" t="s">
        <v>63</v>
      </c>
      <c r="C149" s="27" t="s">
        <v>17</v>
      </c>
      <c r="D149" s="28" t="s">
        <v>45</v>
      </c>
      <c r="E149" s="81">
        <v>90</v>
      </c>
      <c r="F149" s="82">
        <v>96</v>
      </c>
      <c r="G149" s="83" t="s">
        <v>50</v>
      </c>
      <c r="H149" s="88" t="s">
        <v>75</v>
      </c>
      <c r="I149" s="69">
        <f>IF(F149/E149*100&gt;100,100,F149/E149*100)</f>
        <v>100</v>
      </c>
      <c r="J149" s="32"/>
      <c r="K149" s="33"/>
    </row>
    <row r="150" spans="1:11" ht="79.5" customHeight="1">
      <c r="A150" s="103"/>
      <c r="B150" s="26" t="s">
        <v>62</v>
      </c>
      <c r="C150" s="27" t="s">
        <v>17</v>
      </c>
      <c r="D150" s="28" t="s">
        <v>46</v>
      </c>
      <c r="E150" s="86">
        <v>95</v>
      </c>
      <c r="F150" s="95">
        <v>100</v>
      </c>
      <c r="G150" s="83" t="s">
        <v>78</v>
      </c>
      <c r="H150" s="88" t="s">
        <v>56</v>
      </c>
      <c r="I150" s="69">
        <f>IF(F150/E150*100&gt;100,100,F150/E150*100)</f>
        <v>100</v>
      </c>
      <c r="J150" s="34"/>
      <c r="K150" s="35"/>
    </row>
    <row r="151" spans="1:11" ht="88.5" customHeight="1">
      <c r="A151" s="104"/>
      <c r="B151" s="26" t="s">
        <v>83</v>
      </c>
      <c r="C151" s="27">
        <f>'[1]Лист1'!C149</f>
        <v>0</v>
      </c>
      <c r="D151" s="22" t="s">
        <v>80</v>
      </c>
      <c r="E151" s="86">
        <v>90</v>
      </c>
      <c r="F151" s="95">
        <v>99</v>
      </c>
      <c r="G151" s="83" t="s">
        <v>50</v>
      </c>
      <c r="H151" s="88" t="s">
        <v>81</v>
      </c>
      <c r="I151" s="98">
        <f>IF(F151/E151*100&gt;100,100,F151/E151*100)</f>
        <v>100</v>
      </c>
      <c r="J151" s="34"/>
      <c r="K151" s="35"/>
    </row>
    <row r="152" spans="1:11" ht="79.5" customHeight="1" thickBot="1">
      <c r="A152" s="36" t="s">
        <v>21</v>
      </c>
      <c r="B152" s="37" t="s">
        <v>22</v>
      </c>
      <c r="C152" s="38" t="s">
        <v>23</v>
      </c>
      <c r="D152" s="38"/>
      <c r="E152" s="90">
        <v>3</v>
      </c>
      <c r="F152" s="91">
        <v>3</v>
      </c>
      <c r="G152" s="83" t="s">
        <v>50</v>
      </c>
      <c r="H152" s="83" t="s">
        <v>49</v>
      </c>
      <c r="I152" s="71">
        <f>IF(E152=0,0,IF(F152/E152*100&gt;110,110,F152/E152*100))</f>
        <v>100</v>
      </c>
      <c r="J152" s="40">
        <f>(I152)</f>
        <v>100</v>
      </c>
      <c r="K152" s="41" t="str">
        <f>IF(J152&gt;=100,"Гос.задание по гос.услуге выполнено в полном объеме",IF(J152&gt;=90,"Гос.задание по гос.услуге выполнено",IF(J152&lt;90,"Гос.задание по гос.услуге не выполнено")))</f>
        <v>Гос.задание по гос.услуге выполнено в полном объеме</v>
      </c>
    </row>
    <row r="153" ht="2.25" customHeight="1" thickBot="1"/>
    <row r="154" spans="1:11" ht="36" customHeight="1">
      <c r="A154" s="105" t="s">
        <v>35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7"/>
    </row>
    <row r="155" spans="1:11" ht="79.5" customHeight="1">
      <c r="A155" s="102" t="s">
        <v>16</v>
      </c>
      <c r="B155" s="20" t="s">
        <v>37</v>
      </c>
      <c r="C155" s="21" t="s">
        <v>17</v>
      </c>
      <c r="D155" s="22" t="s">
        <v>43</v>
      </c>
      <c r="E155" s="92">
        <v>0.1</v>
      </c>
      <c r="F155" s="87">
        <v>0.1</v>
      </c>
      <c r="G155" s="83" t="s">
        <v>50</v>
      </c>
      <c r="H155" s="83" t="s">
        <v>49</v>
      </c>
      <c r="I155" s="97">
        <f>IF(F155/E155*100&gt;100,100,F155/E155*100)</f>
        <v>100</v>
      </c>
      <c r="J155" s="66">
        <f>(I155+I156+I157+I158)/4</f>
        <v>100</v>
      </c>
      <c r="K155" s="25">
        <f>IF(E159=0,J155,(J155+J159)/2)</f>
        <v>100</v>
      </c>
    </row>
    <row r="156" spans="1:11" ht="79.5" customHeight="1">
      <c r="A156" s="103"/>
      <c r="B156" s="26" t="s">
        <v>63</v>
      </c>
      <c r="C156" s="27" t="s">
        <v>17</v>
      </c>
      <c r="D156" s="28" t="s">
        <v>45</v>
      </c>
      <c r="E156" s="81">
        <v>90</v>
      </c>
      <c r="F156" s="82">
        <v>96</v>
      </c>
      <c r="G156" s="83" t="s">
        <v>50</v>
      </c>
      <c r="H156" s="88" t="s">
        <v>75</v>
      </c>
      <c r="I156" s="69">
        <f>IF(F156/E156*100&gt;100,100,F156/E156*100)</f>
        <v>100</v>
      </c>
      <c r="J156" s="32"/>
      <c r="K156" s="33"/>
    </row>
    <row r="157" spans="1:11" ht="79.5" customHeight="1">
      <c r="A157" s="103"/>
      <c r="B157" s="26" t="s">
        <v>62</v>
      </c>
      <c r="C157" s="27" t="s">
        <v>17</v>
      </c>
      <c r="D157" s="28" t="s">
        <v>46</v>
      </c>
      <c r="E157" s="86">
        <v>95</v>
      </c>
      <c r="F157" s="95">
        <v>100</v>
      </c>
      <c r="G157" s="83" t="s">
        <v>78</v>
      </c>
      <c r="H157" s="88" t="s">
        <v>56</v>
      </c>
      <c r="I157" s="69">
        <f>IF(F157/E157*100&gt;100,100,F157/E157*100)</f>
        <v>100</v>
      </c>
      <c r="J157" s="34"/>
      <c r="K157" s="35"/>
    </row>
    <row r="158" spans="1:11" ht="88.5" customHeight="1">
      <c r="A158" s="104"/>
      <c r="B158" s="26" t="s">
        <v>83</v>
      </c>
      <c r="C158" s="27" t="str">
        <f>'[1]Лист1'!C156</f>
        <v>%</v>
      </c>
      <c r="D158" s="22" t="s">
        <v>80</v>
      </c>
      <c r="E158" s="86">
        <v>90</v>
      </c>
      <c r="F158" s="95">
        <v>99</v>
      </c>
      <c r="G158" s="83" t="s">
        <v>50</v>
      </c>
      <c r="H158" s="88" t="s">
        <v>81</v>
      </c>
      <c r="I158" s="98">
        <f>IF(F158/E158*100&gt;100,100,F158/E158*100)</f>
        <v>100</v>
      </c>
      <c r="J158" s="34"/>
      <c r="K158" s="35"/>
    </row>
    <row r="159" spans="1:11" ht="82.5" customHeight="1" thickBot="1">
      <c r="A159" s="36" t="s">
        <v>21</v>
      </c>
      <c r="B159" s="37" t="s">
        <v>22</v>
      </c>
      <c r="C159" s="38" t="s">
        <v>23</v>
      </c>
      <c r="D159" s="38"/>
      <c r="E159" s="90">
        <v>1</v>
      </c>
      <c r="F159" s="91">
        <v>1</v>
      </c>
      <c r="G159" s="83" t="s">
        <v>50</v>
      </c>
      <c r="H159" s="83" t="s">
        <v>49</v>
      </c>
      <c r="I159" s="71">
        <f>IF(E159=0,0,IF(F159/E159*100&gt;110,110,F159/E159*100))</f>
        <v>100</v>
      </c>
      <c r="J159" s="40">
        <f>(I159)</f>
        <v>100</v>
      </c>
      <c r="K159" s="41" t="str">
        <f>IF(J159&gt;=100,"Гос.задание по гос.услуге выполнено в полном объеме",IF(J159&gt;=90,"Гос.задание по гос.услуге выполнено",IF(J159&lt;90,"Гос.задание по гос.услуге не выполнено")))</f>
        <v>Гос.задание по гос.услуге выполнено в полном объеме</v>
      </c>
    </row>
    <row r="160" spans="1:15" s="55" customFormat="1" ht="20.25" customHeight="1">
      <c r="A160" s="108" t="s">
        <v>71</v>
      </c>
      <c r="B160" s="122" t="s">
        <v>72</v>
      </c>
      <c r="C160" s="122"/>
      <c r="D160" s="122"/>
      <c r="E160" s="122"/>
      <c r="F160" s="122"/>
      <c r="G160" s="122"/>
      <c r="H160" s="122"/>
      <c r="I160" s="122"/>
      <c r="J160" s="122"/>
      <c r="K160" s="13">
        <f>(K163+K171)/2</f>
        <v>100</v>
      </c>
      <c r="L160" s="74"/>
      <c r="M160" s="74"/>
      <c r="N160" s="74"/>
      <c r="O160" s="74"/>
    </row>
    <row r="161" spans="1:11" ht="62.25" customHeight="1" thickBot="1">
      <c r="A161" s="109"/>
      <c r="B161" s="123"/>
      <c r="C161" s="123"/>
      <c r="D161" s="123"/>
      <c r="E161" s="123"/>
      <c r="F161" s="123"/>
      <c r="G161" s="123"/>
      <c r="H161" s="123"/>
      <c r="I161" s="123"/>
      <c r="J161" s="123"/>
      <c r="K161" s="75" t="str">
        <f>IF(K160&gt;=100,"Гос.задание по гос.услуге выполнено в полном объеме",IF(K160&gt;=90,"Гос.задание по гос.услуге выполнено",IF(K160&lt;90,"Гос.задание по гос.услуге не выполнено")))</f>
        <v>Гос.задание по гос.услуге выполнено в полном объеме</v>
      </c>
    </row>
    <row r="162" spans="1:11" ht="22.5" customHeight="1">
      <c r="A162" s="105" t="s">
        <v>32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7"/>
    </row>
    <row r="163" spans="1:11" ht="102.75" customHeight="1">
      <c r="A163" s="110" t="s">
        <v>16</v>
      </c>
      <c r="B163" s="20" t="s">
        <v>37</v>
      </c>
      <c r="C163" s="21" t="s">
        <v>17</v>
      </c>
      <c r="D163" s="22" t="s">
        <v>43</v>
      </c>
      <c r="E163" s="92">
        <v>0.1</v>
      </c>
      <c r="F163" s="87">
        <v>0.1</v>
      </c>
      <c r="G163" s="83" t="s">
        <v>50</v>
      </c>
      <c r="H163" s="83" t="s">
        <v>49</v>
      </c>
      <c r="I163" s="97">
        <f>IF(F163/E163*100&gt;100,100,F163/E163*100)</f>
        <v>100</v>
      </c>
      <c r="J163" s="66">
        <f>(I163+I164+I165+I166+I167+I168)/6</f>
        <v>100</v>
      </c>
      <c r="K163" s="96">
        <f>IF(E169=0,J163,(J163+J169)/2)</f>
        <v>100</v>
      </c>
    </row>
    <row r="164" spans="1:11" ht="74.25" customHeight="1">
      <c r="A164" s="111"/>
      <c r="B164" s="26" t="s">
        <v>38</v>
      </c>
      <c r="C164" s="27" t="s">
        <v>18</v>
      </c>
      <c r="D164" s="28" t="s">
        <v>19</v>
      </c>
      <c r="E164" s="81">
        <v>0</v>
      </c>
      <c r="F164" s="82">
        <v>0</v>
      </c>
      <c r="G164" s="83" t="s">
        <v>50</v>
      </c>
      <c r="H164" s="83" t="s">
        <v>51</v>
      </c>
      <c r="I164" s="69">
        <f>IF(F164=0,100,IF(F164&gt;5,89,90))</f>
        <v>100</v>
      </c>
      <c r="J164" s="30" t="str">
        <f>IF(J163&gt;=100,"Гос.задание по гос.услуге выполнено в полном объеме",IF(J163&gt;=90,"Гос.задание по гос.услуге выполнено",IF(J163&lt;90,"Гос.задание по гос.услуге не выполнено")))</f>
        <v>Гос.задание по гос.услуге выполнено в полном объеме</v>
      </c>
      <c r="K164" s="31" t="str">
        <f>IF(K163&gt;=100,"Гос.задание по гос.услуге выполнено в полном объеме",IF(K163&gt;=90,"Гос.задание по гос.услуге выполнено",IF(K163&lt;90,"Гос.задание по гос.услуге не выполнено")))</f>
        <v>Гос.задание по гос.услуге выполнено в полном объеме</v>
      </c>
    </row>
    <row r="165" spans="1:11" ht="81.75" customHeight="1">
      <c r="A165" s="111"/>
      <c r="B165" s="26" t="s">
        <v>57</v>
      </c>
      <c r="C165" s="27" t="s">
        <v>17</v>
      </c>
      <c r="D165" s="28" t="s">
        <v>45</v>
      </c>
      <c r="E165" s="81">
        <v>90</v>
      </c>
      <c r="F165" s="82">
        <v>96</v>
      </c>
      <c r="G165" s="83" t="s">
        <v>50</v>
      </c>
      <c r="H165" s="88" t="s">
        <v>75</v>
      </c>
      <c r="I165" s="69">
        <f>IF(F165/E165*100&gt;100,100,F165/E165*100)</f>
        <v>100</v>
      </c>
      <c r="J165" s="32"/>
      <c r="K165" s="33"/>
    </row>
    <row r="166" spans="1:11" ht="45.75" customHeight="1">
      <c r="A166" s="111"/>
      <c r="B166" s="26" t="s">
        <v>58</v>
      </c>
      <c r="C166" s="27" t="s">
        <v>17</v>
      </c>
      <c r="D166" s="28" t="s">
        <v>20</v>
      </c>
      <c r="E166" s="81">
        <v>70</v>
      </c>
      <c r="F166" s="82">
        <v>70</v>
      </c>
      <c r="G166" s="83" t="s">
        <v>76</v>
      </c>
      <c r="H166" s="88" t="s">
        <v>54</v>
      </c>
      <c r="I166" s="69">
        <f>IF(F166/E166*100&gt;100,100,F166/E166*100)</f>
        <v>100</v>
      </c>
      <c r="J166" s="32"/>
      <c r="K166" s="33"/>
    </row>
    <row r="167" spans="1:11" ht="88.5" customHeight="1">
      <c r="A167" s="111"/>
      <c r="B167" s="26" t="s">
        <v>79</v>
      </c>
      <c r="C167" s="27">
        <f>'[1]Лист1'!C164</f>
        <v>0</v>
      </c>
      <c r="D167" s="22" t="s">
        <v>80</v>
      </c>
      <c r="E167" s="86">
        <v>90</v>
      </c>
      <c r="F167" s="95">
        <v>99</v>
      </c>
      <c r="G167" s="83" t="s">
        <v>50</v>
      </c>
      <c r="H167" s="88" t="s">
        <v>81</v>
      </c>
      <c r="I167" s="98">
        <f>IF(F167/E167*100&gt;100,100,F167/E167*100)</f>
        <v>100</v>
      </c>
      <c r="J167" s="34"/>
      <c r="K167" s="35"/>
    </row>
    <row r="168" spans="1:11" ht="88.5" customHeight="1">
      <c r="A168" s="112"/>
      <c r="B168" s="26" t="s">
        <v>82</v>
      </c>
      <c r="C168" s="27" t="s">
        <v>17</v>
      </c>
      <c r="D168" s="28" t="s">
        <v>46</v>
      </c>
      <c r="E168" s="86">
        <v>95</v>
      </c>
      <c r="F168" s="95">
        <v>100</v>
      </c>
      <c r="G168" s="83" t="s">
        <v>78</v>
      </c>
      <c r="H168" s="88" t="s">
        <v>56</v>
      </c>
      <c r="I168" s="69">
        <f>IF(F168/E168*100&gt;100,100,F168/E168*100)</f>
        <v>100</v>
      </c>
      <c r="J168" s="34"/>
      <c r="K168" s="35"/>
    </row>
    <row r="169" spans="1:11" ht="87" customHeight="1" thickBot="1">
      <c r="A169" s="36" t="s">
        <v>21</v>
      </c>
      <c r="B169" s="37" t="s">
        <v>22</v>
      </c>
      <c r="C169" s="38" t="s">
        <v>23</v>
      </c>
      <c r="D169" s="38"/>
      <c r="E169" s="90">
        <v>1</v>
      </c>
      <c r="F169" s="91">
        <v>1</v>
      </c>
      <c r="G169" s="83" t="s">
        <v>50</v>
      </c>
      <c r="H169" s="83" t="s">
        <v>49</v>
      </c>
      <c r="I169" s="71">
        <f>IF(E169=0,0,IF(F169/E169*100&gt;110,110,F169/E169*100))</f>
        <v>100</v>
      </c>
      <c r="J169" s="40">
        <f>(I169)</f>
        <v>100</v>
      </c>
      <c r="K169" s="41" t="str">
        <f>IF(J169&gt;=100,"Гос.задание по гос.услуге выполнено в полном объеме",IF(J169&gt;=90,"Гос.задание по гос.услуге выполнено",IF(J169&lt;90,"Гос.задание по гос.услуге не выполнено")))</f>
        <v>Гос.задание по гос.услуге выполнено в полном объеме</v>
      </c>
    </row>
    <row r="170" spans="1:11" ht="49.5" customHeight="1">
      <c r="A170" s="105" t="s">
        <v>36</v>
      </c>
      <c r="B170" s="106"/>
      <c r="C170" s="106"/>
      <c r="D170" s="106"/>
      <c r="E170" s="106"/>
      <c r="F170" s="106"/>
      <c r="G170" s="106"/>
      <c r="H170" s="106"/>
      <c r="I170" s="106"/>
      <c r="J170" s="106"/>
      <c r="K170" s="107"/>
    </row>
    <row r="171" spans="1:11" ht="99" customHeight="1">
      <c r="A171" s="110" t="s">
        <v>16</v>
      </c>
      <c r="B171" s="20" t="s">
        <v>37</v>
      </c>
      <c r="C171" s="21" t="s">
        <v>17</v>
      </c>
      <c r="D171" s="22" t="s">
        <v>43</v>
      </c>
      <c r="E171" s="86">
        <v>0.2</v>
      </c>
      <c r="F171" s="87">
        <v>0.2</v>
      </c>
      <c r="G171" s="83" t="s">
        <v>50</v>
      </c>
      <c r="H171" s="83" t="s">
        <v>49</v>
      </c>
      <c r="I171" s="97">
        <f>IF(F171/E171*100&gt;100,100,F171/E171*100)</f>
        <v>100</v>
      </c>
      <c r="J171" s="66">
        <f>(I171+I172+I173+I174+I175+I176)/6</f>
        <v>100</v>
      </c>
      <c r="K171" s="25">
        <f>IF(E177=0,J171,(J171+J177)/2)</f>
        <v>100</v>
      </c>
    </row>
    <row r="172" spans="1:11" ht="72" customHeight="1">
      <c r="A172" s="111"/>
      <c r="B172" s="26" t="s">
        <v>38</v>
      </c>
      <c r="C172" s="27" t="s">
        <v>18</v>
      </c>
      <c r="D172" s="28" t="s">
        <v>19</v>
      </c>
      <c r="E172" s="81">
        <v>0</v>
      </c>
      <c r="F172" s="82">
        <v>0</v>
      </c>
      <c r="G172" s="83" t="s">
        <v>50</v>
      </c>
      <c r="H172" s="83" t="s">
        <v>51</v>
      </c>
      <c r="I172" s="69">
        <f>IF(F172=0,100,IF(F172&gt;5,89,90))</f>
        <v>100</v>
      </c>
      <c r="J172" s="30" t="str">
        <f>IF(J171&gt;=100,"Гос.задание по гос.услуге выполнено в полном объеме",IF(J171&gt;=90,"Гос.задание по гос.услуге выполнено",IF(J171&lt;90,"Гос.задание по гос.услуге не выполнено")))</f>
        <v>Гос.задание по гос.услуге выполнено в полном объеме</v>
      </c>
      <c r="K172" s="31" t="str">
        <f>IF(K171&gt;=100,"Гос.задание по гос.услуге выполнено в полном объеме",IF(K171&gt;=90,"Гос.задание по гос.услуге выполнено",IF(K171&lt;90,"Гос.задание по гос.услуге не выполнено")))</f>
        <v>Гос.задание по гос.услуге выполнено в полном объеме</v>
      </c>
    </row>
    <row r="173" spans="1:11" ht="81" customHeight="1">
      <c r="A173" s="111"/>
      <c r="B173" s="26" t="s">
        <v>57</v>
      </c>
      <c r="C173" s="27" t="s">
        <v>17</v>
      </c>
      <c r="D173" s="28" t="s">
        <v>45</v>
      </c>
      <c r="E173" s="81">
        <v>90</v>
      </c>
      <c r="F173" s="82">
        <v>96</v>
      </c>
      <c r="G173" s="83" t="s">
        <v>50</v>
      </c>
      <c r="H173" s="88" t="s">
        <v>75</v>
      </c>
      <c r="I173" s="69">
        <f>IF(F173/E173*100&gt;100,100,F173/E173*100)</f>
        <v>100</v>
      </c>
      <c r="J173" s="32"/>
      <c r="K173" s="33"/>
    </row>
    <row r="174" spans="1:11" ht="65.25" customHeight="1">
      <c r="A174" s="111"/>
      <c r="B174" s="26" t="s">
        <v>58</v>
      </c>
      <c r="C174" s="27" t="s">
        <v>17</v>
      </c>
      <c r="D174" s="28" t="s">
        <v>20</v>
      </c>
      <c r="E174" s="81">
        <v>70</v>
      </c>
      <c r="F174" s="82">
        <v>70</v>
      </c>
      <c r="G174" s="83" t="s">
        <v>76</v>
      </c>
      <c r="H174" s="88" t="s">
        <v>54</v>
      </c>
      <c r="I174" s="69">
        <f>IF(F174/E174*100&gt;100,100,F174/E174*100)</f>
        <v>100</v>
      </c>
      <c r="J174" s="32"/>
      <c r="K174" s="33"/>
    </row>
    <row r="175" spans="1:11" ht="88.5" customHeight="1">
      <c r="A175" s="111"/>
      <c r="B175" s="26" t="s">
        <v>79</v>
      </c>
      <c r="C175" s="27">
        <f>'[1]Лист1'!C172</f>
        <v>0</v>
      </c>
      <c r="D175" s="22" t="s">
        <v>80</v>
      </c>
      <c r="E175" s="86">
        <v>90</v>
      </c>
      <c r="F175" s="95">
        <v>99</v>
      </c>
      <c r="G175" s="83" t="s">
        <v>50</v>
      </c>
      <c r="H175" s="88" t="s">
        <v>81</v>
      </c>
      <c r="I175" s="98">
        <f>IF(F175/E175*100&gt;100,100,F175/E175*100)</f>
        <v>100</v>
      </c>
      <c r="J175" s="34"/>
      <c r="K175" s="35"/>
    </row>
    <row r="176" spans="1:11" ht="87.75" customHeight="1">
      <c r="A176" s="112"/>
      <c r="B176" s="26" t="s">
        <v>82</v>
      </c>
      <c r="C176" s="27" t="s">
        <v>17</v>
      </c>
      <c r="D176" s="28" t="s">
        <v>46</v>
      </c>
      <c r="E176" s="86">
        <v>95</v>
      </c>
      <c r="F176" s="95">
        <v>100</v>
      </c>
      <c r="G176" s="83" t="s">
        <v>78</v>
      </c>
      <c r="H176" s="88" t="s">
        <v>56</v>
      </c>
      <c r="I176" s="69">
        <f>IF(F176/E176*100&gt;100,100,F176/E176*100)</f>
        <v>100</v>
      </c>
      <c r="J176" s="34"/>
      <c r="K176" s="35"/>
    </row>
    <row r="177" spans="1:11" ht="76.5" customHeight="1" thickBot="1">
      <c r="A177" s="36" t="s">
        <v>21</v>
      </c>
      <c r="B177" s="37" t="s">
        <v>22</v>
      </c>
      <c r="C177" s="38" t="s">
        <v>23</v>
      </c>
      <c r="D177" s="38"/>
      <c r="E177" s="90">
        <v>2</v>
      </c>
      <c r="F177" s="91">
        <v>2</v>
      </c>
      <c r="G177" s="83" t="s">
        <v>50</v>
      </c>
      <c r="H177" s="83" t="s">
        <v>49</v>
      </c>
      <c r="I177" s="71">
        <f>IF(E177=0,0,IF(F177/E177*100&gt;110,110,F177/E177*100))</f>
        <v>100</v>
      </c>
      <c r="J177" s="40">
        <f>(I177)</f>
        <v>100</v>
      </c>
      <c r="K177" s="41" t="str">
        <f>IF(J177&gt;=100,"Гос.задание по гос.услуге выполнено в полном объеме",IF(J177&gt;=90,"Гос.задание по гос.услуге выполнено",IF(J177&lt;90,"Гос.задание по гос.услуге не выполнено")))</f>
        <v>Гос.задание по гос.услуге выполнено в полном объеме</v>
      </c>
    </row>
    <row r="178" spans="1:15" ht="29.25" customHeight="1">
      <c r="A178" s="116" t="s">
        <v>27</v>
      </c>
      <c r="B178" s="131"/>
      <c r="C178" s="131"/>
      <c r="D178" s="131"/>
      <c r="E178" s="131"/>
      <c r="F178" s="131"/>
      <c r="G178" s="131"/>
      <c r="H178" s="131"/>
      <c r="I178" s="131"/>
      <c r="J178" s="132"/>
      <c r="K178" s="44">
        <f>K7</f>
        <v>103.95833333333333</v>
      </c>
      <c r="L178" s="2"/>
      <c r="M178" s="2"/>
      <c r="N178" s="2"/>
      <c r="O178" s="2"/>
    </row>
    <row r="179" spans="1:15" ht="48" customHeight="1" thickBot="1">
      <c r="A179" s="133"/>
      <c r="B179" s="134"/>
      <c r="C179" s="134"/>
      <c r="D179" s="134"/>
      <c r="E179" s="134"/>
      <c r="F179" s="134"/>
      <c r="G179" s="134"/>
      <c r="H179" s="134"/>
      <c r="I179" s="134"/>
      <c r="J179" s="135"/>
      <c r="K179" s="45" t="str">
        <f>IF(K178&gt;=100,"Гос.задание выполнено в полном объеме",IF(K178&gt;=90,"Гос.задание выполнено",IF(K178&lt;90,"Гос.задание не выполнено")))</f>
        <v>Гос.задание выполнено в полном объеме</v>
      </c>
      <c r="L179" s="2"/>
      <c r="M179" s="2"/>
      <c r="N179" s="2"/>
      <c r="O179" s="2"/>
    </row>
    <row r="180" spans="1:15" ht="20.25" customHeight="1">
      <c r="A180" s="116" t="s">
        <v>28</v>
      </c>
      <c r="B180" s="131"/>
      <c r="C180" s="131"/>
      <c r="D180" s="131"/>
      <c r="E180" s="131"/>
      <c r="F180" s="131"/>
      <c r="G180" s="131"/>
      <c r="H180" s="131"/>
      <c r="I180" s="131"/>
      <c r="J180" s="132"/>
      <c r="K180" s="44">
        <f>K59</f>
        <v>102.62431331841377</v>
      </c>
      <c r="L180" s="2"/>
      <c r="M180" s="2"/>
      <c r="N180" s="2"/>
      <c r="O180" s="2"/>
    </row>
    <row r="181" spans="1:15" ht="48.75" customHeight="1" thickBot="1">
      <c r="A181" s="133"/>
      <c r="B181" s="134"/>
      <c r="C181" s="134"/>
      <c r="D181" s="134"/>
      <c r="E181" s="134"/>
      <c r="F181" s="134"/>
      <c r="G181" s="134"/>
      <c r="H181" s="134"/>
      <c r="I181" s="134"/>
      <c r="J181" s="135"/>
      <c r="K181" s="45" t="str">
        <f>IF(K180&gt;=100,"Гос.задание выполнено в полном объеме",IF(K180&gt;=90,"Гос.задание выполнено",IF(K180&lt;90,"Гос.задание не выполнено")))</f>
        <v>Гос.задание выполнено в полном объеме</v>
      </c>
      <c r="L181" s="2"/>
      <c r="M181" s="2"/>
      <c r="N181" s="2"/>
      <c r="O181" s="2"/>
    </row>
    <row r="182" spans="1:15" ht="20.25" customHeight="1">
      <c r="A182" s="116" t="s">
        <v>41</v>
      </c>
      <c r="B182" s="117"/>
      <c r="C182" s="117"/>
      <c r="D182" s="117"/>
      <c r="E182" s="117"/>
      <c r="F182" s="117"/>
      <c r="G182" s="117"/>
      <c r="H182" s="117"/>
      <c r="I182" s="117"/>
      <c r="J182" s="118"/>
      <c r="K182" s="44">
        <f>K127</f>
        <v>100</v>
      </c>
      <c r="L182" s="2"/>
      <c r="M182" s="2"/>
      <c r="N182" s="2"/>
      <c r="O182" s="2"/>
    </row>
    <row r="183" spans="1:15" ht="44.25" customHeight="1" thickBot="1">
      <c r="A183" s="119"/>
      <c r="B183" s="120"/>
      <c r="C183" s="120"/>
      <c r="D183" s="120"/>
      <c r="E183" s="120"/>
      <c r="F183" s="120"/>
      <c r="G183" s="120"/>
      <c r="H183" s="120"/>
      <c r="I183" s="120"/>
      <c r="J183" s="121"/>
      <c r="K183" s="45" t="str">
        <f>IF(K182&gt;=100,"Гос.задание выполнено в полном объеме",IF(K182&gt;=90,"Гос.задание выполнено",IF(K182&lt;90,"Гос.задание не выполнено")))</f>
        <v>Гос.задание выполнено в полном объеме</v>
      </c>
      <c r="L183" s="2"/>
      <c r="M183" s="2"/>
      <c r="N183" s="2"/>
      <c r="O183" s="2"/>
    </row>
    <row r="184" spans="1:15" ht="20.25" customHeight="1">
      <c r="A184" s="116" t="s">
        <v>73</v>
      </c>
      <c r="B184" s="131"/>
      <c r="C184" s="131"/>
      <c r="D184" s="131"/>
      <c r="E184" s="131"/>
      <c r="F184" s="131"/>
      <c r="G184" s="131"/>
      <c r="H184" s="131"/>
      <c r="I184" s="131"/>
      <c r="J184" s="132"/>
      <c r="K184" s="44">
        <f>K160</f>
        <v>100</v>
      </c>
      <c r="L184" s="2"/>
      <c r="M184" s="2"/>
      <c r="N184" s="2"/>
      <c r="O184" s="2"/>
    </row>
    <row r="185" spans="1:15" ht="48.75" customHeight="1" thickBot="1">
      <c r="A185" s="133"/>
      <c r="B185" s="134"/>
      <c r="C185" s="134"/>
      <c r="D185" s="134"/>
      <c r="E185" s="134"/>
      <c r="F185" s="134"/>
      <c r="G185" s="134"/>
      <c r="H185" s="134"/>
      <c r="I185" s="134"/>
      <c r="J185" s="135"/>
      <c r="K185" s="45" t="str">
        <f>IF(K184&gt;=100,"Гос.задание выполнено в полном объеме",IF(K184&gt;=90,"Гос.задание выполнено",IF(K184&lt;90,"Гос.задание не выполнено")))</f>
        <v>Гос.задание выполнено в полном объеме</v>
      </c>
      <c r="L185" s="2"/>
      <c r="M185" s="2"/>
      <c r="N185" s="2"/>
      <c r="O185" s="2"/>
    </row>
    <row r="188" spans="1:11" s="48" customFormat="1" ht="37.5">
      <c r="A188" s="47" t="s">
        <v>29</v>
      </c>
      <c r="B188" s="51" t="s">
        <v>64</v>
      </c>
      <c r="F188" s="56"/>
      <c r="J188" s="49"/>
      <c r="K188" s="50"/>
    </row>
    <row r="190" spans="1:2" ht="15">
      <c r="A190" s="4" t="s">
        <v>85</v>
      </c>
      <c r="B190" s="4" t="s">
        <v>84</v>
      </c>
    </row>
  </sheetData>
  <sheetProtection/>
  <mergeCells count="61">
    <mergeCell ref="A1:K1"/>
    <mergeCell ref="B3:C3"/>
    <mergeCell ref="G3:J3"/>
    <mergeCell ref="A5:K5"/>
    <mergeCell ref="A6:K6"/>
    <mergeCell ref="A7:A8"/>
    <mergeCell ref="B7:J8"/>
    <mergeCell ref="A9:A10"/>
    <mergeCell ref="A11:K11"/>
    <mergeCell ref="A12:A16"/>
    <mergeCell ref="A19:K19"/>
    <mergeCell ref="A20:A25"/>
    <mergeCell ref="A27:K27"/>
    <mergeCell ref="A28:A33"/>
    <mergeCell ref="A35:K35"/>
    <mergeCell ref="A36:A41"/>
    <mergeCell ref="A43:K43"/>
    <mergeCell ref="A44:A49"/>
    <mergeCell ref="A51:K51"/>
    <mergeCell ref="A52:A57"/>
    <mergeCell ref="A59:A60"/>
    <mergeCell ref="B59:J60"/>
    <mergeCell ref="A61:A62"/>
    <mergeCell ref="A63:K63"/>
    <mergeCell ref="A64:A69"/>
    <mergeCell ref="A71:K71"/>
    <mergeCell ref="A72:A77"/>
    <mergeCell ref="A79:K79"/>
    <mergeCell ref="A80:A85"/>
    <mergeCell ref="A87:K87"/>
    <mergeCell ref="A88:A93"/>
    <mergeCell ref="A95:K95"/>
    <mergeCell ref="A96:A101"/>
    <mergeCell ref="A103:K103"/>
    <mergeCell ref="A104:A109"/>
    <mergeCell ref="A111:K111"/>
    <mergeCell ref="A112:A117"/>
    <mergeCell ref="A119:K119"/>
    <mergeCell ref="A120:A125"/>
    <mergeCell ref="A127:A128"/>
    <mergeCell ref="B127:J128"/>
    <mergeCell ref="A129:K129"/>
    <mergeCell ref="A130:A132"/>
    <mergeCell ref="A170:K170"/>
    <mergeCell ref="A135:K135"/>
    <mergeCell ref="A136:A139"/>
    <mergeCell ref="A141:K141"/>
    <mergeCell ref="A142:A145"/>
    <mergeCell ref="A147:K147"/>
    <mergeCell ref="A148:A151"/>
    <mergeCell ref="A162:K162"/>
    <mergeCell ref="A171:A176"/>
    <mergeCell ref="A178:J179"/>
    <mergeCell ref="A180:J181"/>
    <mergeCell ref="A182:J183"/>
    <mergeCell ref="A184:J185"/>
    <mergeCell ref="A154:K154"/>
    <mergeCell ref="A155:A158"/>
    <mergeCell ref="A160:A161"/>
    <mergeCell ref="B160:J161"/>
    <mergeCell ref="A163:A168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2023-01-27T09:55:59Z</dcterms:modified>
  <cp:category/>
  <cp:version/>
  <cp:contentType/>
  <cp:contentStatus/>
</cp:coreProperties>
</file>